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CK\fileserver\ALL\СЕСІЇ селищної ради\32 позачергова сесія селищної ради 15.06.2023\4 Про внес змін до фінансов плану КНП Новосанж центр лікарня\"/>
    </mc:Choice>
  </mc:AlternateContent>
  <xr:revisionPtr revIDLastSave="0" documentId="13_ncr:1_{06E15073-A687-4C86-8D1B-4A1DEB9B16F8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I. Фін план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план'!$36:$38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0" l="1"/>
  <c r="G58" i="20"/>
  <c r="H58" i="20"/>
  <c r="H74" i="20" s="1"/>
  <c r="I58" i="20"/>
  <c r="I74" i="20" s="1"/>
  <c r="F58" i="20"/>
  <c r="F74" i="20" s="1"/>
  <c r="D58" i="20"/>
  <c r="D72" i="20" s="1"/>
  <c r="F78" i="20"/>
  <c r="E51" i="20"/>
  <c r="E52" i="20"/>
  <c r="E53" i="20"/>
  <c r="E54" i="20"/>
  <c r="E55" i="20"/>
  <c r="E56" i="20"/>
  <c r="E57" i="20"/>
  <c r="E59" i="20"/>
  <c r="E60" i="20"/>
  <c r="E61" i="20"/>
  <c r="E62" i="20"/>
  <c r="E63" i="20"/>
  <c r="E64" i="20"/>
  <c r="E65" i="20"/>
  <c r="E66" i="20"/>
  <c r="E67" i="20"/>
  <c r="E68" i="20"/>
  <c r="E69" i="20"/>
  <c r="C78" i="20"/>
  <c r="I76" i="20"/>
  <c r="H76" i="20"/>
  <c r="G76" i="20"/>
  <c r="I75" i="20"/>
  <c r="H75" i="20"/>
  <c r="G75" i="20"/>
  <c r="C58" i="20"/>
  <c r="C72" i="20" s="1"/>
  <c r="C74" i="20"/>
  <c r="C75" i="20"/>
  <c r="C76" i="20"/>
  <c r="G78" i="20"/>
  <c r="C91" i="20"/>
  <c r="H78" i="20"/>
  <c r="F76" i="20"/>
  <c r="E43" i="20"/>
  <c r="I78" i="20"/>
  <c r="I77" i="20"/>
  <c r="H77" i="20"/>
  <c r="G77" i="20"/>
  <c r="F77" i="20"/>
  <c r="F75" i="20"/>
  <c r="D78" i="20"/>
  <c r="D77" i="20"/>
  <c r="D76" i="20"/>
  <c r="D75" i="20"/>
  <c r="C77" i="20"/>
  <c r="G81" i="20"/>
  <c r="G101" i="20" s="1"/>
  <c r="G91" i="20"/>
  <c r="H81" i="20"/>
  <c r="H101" i="20" s="1"/>
  <c r="H91" i="20"/>
  <c r="I81" i="20"/>
  <c r="I91" i="20"/>
  <c r="I101" i="20"/>
  <c r="E100" i="20"/>
  <c r="C96" i="20"/>
  <c r="C83" i="20"/>
  <c r="C81" i="20"/>
  <c r="C101" i="20" s="1"/>
  <c r="F81" i="20"/>
  <c r="C47" i="20"/>
  <c r="E47" i="20"/>
  <c r="E49" i="20"/>
  <c r="E48" i="20"/>
  <c r="C43" i="20"/>
  <c r="E46" i="20"/>
  <c r="D96" i="20"/>
  <c r="E98" i="20"/>
  <c r="E99" i="20"/>
  <c r="E97" i="20"/>
  <c r="G96" i="20"/>
  <c r="H96" i="20"/>
  <c r="I96" i="20"/>
  <c r="F96" i="20"/>
  <c r="D91" i="20"/>
  <c r="D101" i="20" s="1"/>
  <c r="E93" i="20"/>
  <c r="E94" i="20"/>
  <c r="E95" i="20"/>
  <c r="E92" i="20"/>
  <c r="F91" i="20"/>
  <c r="E91" i="20"/>
  <c r="E82" i="20"/>
  <c r="E89" i="20"/>
  <c r="E88" i="20"/>
  <c r="E87" i="20"/>
  <c r="E86" i="20"/>
  <c r="E85" i="20"/>
  <c r="E84" i="20"/>
  <c r="I83" i="20"/>
  <c r="H83" i="20"/>
  <c r="G83" i="20"/>
  <c r="F83" i="20"/>
  <c r="E44" i="20"/>
  <c r="E45" i="20"/>
  <c r="E41" i="20"/>
  <c r="E42" i="20"/>
  <c r="E96" i="20" l="1"/>
  <c r="E83" i="20"/>
  <c r="H72" i="20"/>
  <c r="E77" i="20"/>
  <c r="C102" i="20"/>
  <c r="C79" i="20"/>
  <c r="E81" i="20"/>
  <c r="E76" i="20"/>
  <c r="I72" i="20"/>
  <c r="I102" i="20" s="1"/>
  <c r="I103" i="20" s="1"/>
  <c r="E58" i="20"/>
  <c r="F72" i="20"/>
  <c r="F102" i="20" s="1"/>
  <c r="E78" i="20"/>
  <c r="I79" i="20"/>
  <c r="H79" i="20"/>
  <c r="E75" i="20"/>
  <c r="D102" i="20"/>
  <c r="D103" i="20" s="1"/>
  <c r="C103" i="20"/>
  <c r="F79" i="20"/>
  <c r="H102" i="20"/>
  <c r="H103" i="20" s="1"/>
  <c r="G74" i="20"/>
  <c r="G79" i="20" s="1"/>
  <c r="G72" i="20"/>
  <c r="F101" i="20"/>
  <c r="D74" i="20"/>
  <c r="D79" i="20" s="1"/>
  <c r="E79" i="20" l="1"/>
  <c r="E101" i="20"/>
  <c r="F103" i="20"/>
  <c r="G102" i="20"/>
  <c r="E72" i="20"/>
  <c r="E74" i="20"/>
  <c r="G103" i="20" l="1"/>
  <c r="E102" i="20"/>
  <c r="E103" i="20" s="1"/>
</calcChain>
</file>

<file path=xl/sharedStrings.xml><?xml version="1.0" encoding="utf-8"?>
<sst xmlns="http://schemas.openxmlformats.org/spreadsheetml/2006/main" count="136" uniqueCount="131">
  <si>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</si>
  <si>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</si>
  <si>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</si>
  <si>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</si>
  <si>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</si>
  <si>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</si>
  <si>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</si>
  <si>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</si>
  <si>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</si>
  <si>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</si>
  <si>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</si>
  <si>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</si>
  <si>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</si>
  <si>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</si>
  <si>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</si>
  <si>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</si>
  <si>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</si>
  <si>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</si>
  <si>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</si>
  <si>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</si>
  <si>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</si>
  <si>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</si>
  <si>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</si>
  <si>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</si>
  <si>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</si>
  <si>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</si>
  <si>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</si>
  <si>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</si>
  <si>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</si>
  <si>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</si>
  <si>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</si>
  <si>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</si>
  <si>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</si>
  <si>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</si>
  <si>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</si>
  <si>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</si>
  <si>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</si>
  <si>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</si>
  <si>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Інші витрати (розшифрувати)</t>
  </si>
  <si>
    <t>Керівник</t>
  </si>
  <si>
    <t>Х</t>
  </si>
  <si>
    <t>Одиниця виміру, грн.</t>
  </si>
  <si>
    <t>I. Фінансові результати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</si>
  <si>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</si>
  <si>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</si>
  <si>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</si>
  <si>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</si>
  <si>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</si>
  <si>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тис. грн.</t>
  </si>
  <si>
    <t>Амортизація</t>
  </si>
  <si>
    <t>Капітальні інвестиції, усього, у тому числі:</t>
  </si>
  <si>
    <t>Доходи і витрати від операційної діяльності (деталізація)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</si>
  <si>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</si>
  <si>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</si>
  <si>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</si>
  <si>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на 1.07</t>
  </si>
  <si>
    <t>на 1.10</t>
  </si>
  <si>
    <t>на 1.01</t>
  </si>
  <si>
    <t>на 1.04</t>
  </si>
  <si>
    <t>Податкова заборгованість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</si>
  <si>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</si>
  <si>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</si>
  <si>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</si>
  <si>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</si>
  <si>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</si>
  <si>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</si>
  <si>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</si>
  <si>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</si>
  <si>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</si>
  <si>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</si>
  <si>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</si>
  <si>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</si>
  <si>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</si>
  <si>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</si>
  <si>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</si>
  <si>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</si>
  <si>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</si>
  <si>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</si>
  <si>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</si>
  <si>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</si>
  <si>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</si>
  <si>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</si>
  <si>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</si>
  <si>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</si>
  <si>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Оплата комунальних послуг та енергоносіїв, в тому числі:</t>
  </si>
  <si>
    <t>Соціальне забезпечення</t>
  </si>
  <si>
    <t>Інші поточні видатки</t>
  </si>
  <si>
    <t>Разом (сума рядків 200 - 320)</t>
  </si>
  <si>
    <t>*Розшифрувати за напрямками витрат, які несе підприємство</t>
  </si>
  <si>
    <t>Інші доходи від операційної діяльності, в т.ч.:</t>
  </si>
  <si>
    <t>дохід від реалізації необоротних активів</t>
  </si>
  <si>
    <t>Інші операційні витрати (розшифрувати*)</t>
  </si>
  <si>
    <t>ІІ. Елементи операційних витрат</t>
  </si>
  <si>
    <t>Матеріальні затрати</t>
  </si>
  <si>
    <t>Витрати на оплату праці</t>
  </si>
  <si>
    <t>Витрати</t>
  </si>
  <si>
    <t>Відрахування на соціальні заходи</t>
  </si>
  <si>
    <t>Інші операційні витрати</t>
  </si>
  <si>
    <t>Разом (сума рядків 400 - 440)</t>
  </si>
  <si>
    <t>Дохід з місцевого бюджету за програмою підтримки</t>
  </si>
  <si>
    <t>Вартість основних засобів</t>
  </si>
  <si>
    <t>Дебіторська заборгованість</t>
  </si>
  <si>
    <t>Кредиторська заборгованість</t>
  </si>
  <si>
    <t>Комунальне підприємство</t>
  </si>
  <si>
    <t>тис.грн</t>
  </si>
  <si>
    <t>Комунальна власність</t>
  </si>
  <si>
    <t>V. Додаткова інформація</t>
  </si>
  <si>
    <t>Охорона здоров'я</t>
  </si>
  <si>
    <t>Міністерство охорони здоров'я України</t>
  </si>
  <si>
    <t>39300, Полтавська область, Новосанжарський район, смт Нові Санжари, вулиця Шевченка, буд. 51/49</t>
  </si>
  <si>
    <t>01999425</t>
  </si>
  <si>
    <t>Діяльність лікарняних закладів</t>
  </si>
  <si>
    <t>86.10</t>
  </si>
  <si>
    <t>(05344)31750</t>
  </si>
  <si>
    <t>Гиря Ольга Василівна</t>
  </si>
  <si>
    <t>дохід від операційної оренди активів, дохід від платних послуг</t>
  </si>
  <si>
    <t>О.В.Гиря</t>
  </si>
  <si>
    <t>Полтавська область, Полтавський район</t>
  </si>
  <si>
    <t xml:space="preserve">В.о. головного лікаря КНП "Новосанжарська ЦЛ" </t>
  </si>
  <si>
    <t>ФІНАНСОВИЙ ПЛАН ПІДПРИЄМСТВА НА 2023 рік</t>
  </si>
  <si>
    <t>Плановий рік  (усього)       2023 рік</t>
  </si>
  <si>
    <t>Довідка: факт минулого року 2022 р.</t>
  </si>
  <si>
    <t>Довідка: фінансовий план  2022 р.</t>
  </si>
  <si>
    <t>Благодійна допомога</t>
  </si>
  <si>
    <t>ЗАТВЕРДЖЕНО</t>
  </si>
  <si>
    <t>Новосанжарський селищний голова</t>
  </si>
  <si>
    <t>______________    Геннадій СУПРУН</t>
  </si>
  <si>
    <t>Проєкт</t>
  </si>
  <si>
    <t>КОМУНАЛЬНЕ НЕКОМЕРЦІЙНЕ ПІДПРИЄМСТВО "НОВОСАНЖАРСЬКА ЦЕНТРАЛЬНА ЛІКАРНЯ НОВОСАНЖАРСЬКОЇ СЕЛИЩНОЇ РАДИ ПОЛТАВСЬКОГО РАЙОНУ ПОЛТАВСЬКОЇ ОБЛАСТІ"</t>
  </si>
  <si>
    <t>Рішення тридцять другої позачергової сесії Новосанжарської селищної ради восьмого скликання від 15 червня 2023 року № 4</t>
  </si>
  <si>
    <t xml:space="preserve">   15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</si>
</sst>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_);_(@_)"/>
  </numFmts>
  <fonts count="6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5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8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1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2" fillId="24" borderId="9" applyNumberFormat="0" applyFont="0" applyAlignment="0" applyProtection="0"/>
    <xf numFmtId="4" fontId="45" fillId="25" borderId="3">
      <alignment horizontal="right" vertical="center"/>
      <protection locked="0"/>
    </xf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2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4" borderId="9" applyNumberFormat="0" applyFont="0" applyAlignment="0" applyProtection="0"/>
    <xf numFmtId="0" fontId="9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3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6" fontId="63" fillId="22" borderId="12" applyFill="0" applyBorder="0">
      <alignment horizontal="center" vertical="center" wrapText="1"/>
      <protection locked="0"/>
    </xf>
    <xf numFmtId="171" fontId="64" fillId="0" borderId="0">
      <alignment wrapText="1"/>
    </xf>
    <xf numFmtId="171" fontId="31" fillId="0" borderId="0">
      <alignment wrapText="1"/>
    </xf>
  </cellStyleXfs>
  <cellXfs count="7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/>
    </xf>
    <xf numFmtId="0" fontId="5" fillId="0" borderId="3" xfId="0" quotePrefix="1" applyNumberFormat="1" applyFont="1" applyFill="1" applyBorder="1" applyAlignment="1">
      <alignment horizontal="center" vertical="center" wrapText="1"/>
    </xf>
    <xf numFmtId="173" fontId="5" fillId="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</cellXfs>
  <cellStyles count="352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te" xfId="182" xr:uid="{00000000-0005-0000-0000-0000B5000000}"/>
    <cellStyle name="Number-Cells" xfId="183" xr:uid="{00000000-0005-0000-0000-0000B6000000}"/>
    <cellStyle name="Number-Cells-Column2" xfId="184" xr:uid="{00000000-0005-0000-0000-0000B7000000}"/>
    <cellStyle name="Number-Cells-Column5" xfId="185" xr:uid="{00000000-0005-0000-0000-0000B8000000}"/>
    <cellStyle name="Output" xfId="186" xr:uid="{00000000-0005-0000-0000-0000B9000000}"/>
    <cellStyle name="Row-Header" xfId="187" xr:uid="{00000000-0005-0000-0000-0000BA000000}"/>
    <cellStyle name="Row-Header 2" xfId="188" xr:uid="{00000000-0005-0000-0000-0000BB000000}"/>
    <cellStyle name="Title" xfId="189" xr:uid="{00000000-0005-0000-0000-0000BC000000}"/>
    <cellStyle name="Total" xfId="190" xr:uid="{00000000-0005-0000-0000-0000BD000000}"/>
    <cellStyle name="Warning Text" xfId="191" xr:uid="{00000000-0005-0000-0000-0000BE000000}"/>
    <cellStyle name="Акцент1 2" xfId="192" xr:uid="{00000000-0005-0000-0000-0000BF000000}"/>
    <cellStyle name="Акцент1 3" xfId="193" xr:uid="{00000000-0005-0000-0000-0000C0000000}"/>
    <cellStyle name="Акцент2 2" xfId="194" xr:uid="{00000000-0005-0000-0000-0000C1000000}"/>
    <cellStyle name="Акцент2 3" xfId="195" xr:uid="{00000000-0005-0000-0000-0000C2000000}"/>
    <cellStyle name="Акцент3 2" xfId="196" xr:uid="{00000000-0005-0000-0000-0000C3000000}"/>
    <cellStyle name="Акцент3 3" xfId="197" xr:uid="{00000000-0005-0000-0000-0000C4000000}"/>
    <cellStyle name="Акцент4 2" xfId="198" xr:uid="{00000000-0005-0000-0000-0000C5000000}"/>
    <cellStyle name="Акцент4 3" xfId="199" xr:uid="{00000000-0005-0000-0000-0000C6000000}"/>
    <cellStyle name="Акцент5 2" xfId="200" xr:uid="{00000000-0005-0000-0000-0000C7000000}"/>
    <cellStyle name="Акцент5 3" xfId="201" xr:uid="{00000000-0005-0000-0000-0000C8000000}"/>
    <cellStyle name="Акцент6 2" xfId="202" xr:uid="{00000000-0005-0000-0000-0000C9000000}"/>
    <cellStyle name="Акцент6 3" xfId="203" xr:uid="{00000000-0005-0000-0000-0000CA000000}"/>
    <cellStyle name="Ввод  2" xfId="204" xr:uid="{00000000-0005-0000-0000-0000CB000000}"/>
    <cellStyle name="Ввод  3" xfId="205" xr:uid="{00000000-0005-0000-0000-0000CC000000}"/>
    <cellStyle name="Вывод 2" xfId="206" xr:uid="{00000000-0005-0000-0000-0000CD000000}"/>
    <cellStyle name="Вывод 3" xfId="207" xr:uid="{00000000-0005-0000-0000-0000CE000000}"/>
    <cellStyle name="Вычисление 2" xfId="208" xr:uid="{00000000-0005-0000-0000-0000CF000000}"/>
    <cellStyle name="Вычисление 3" xfId="209" xr:uid="{00000000-0005-0000-0000-0000D0000000}"/>
    <cellStyle name="Денежный 2" xfId="210" xr:uid="{00000000-0005-0000-0000-0000D1000000}"/>
    <cellStyle name="Заголовок 1 2" xfId="211" xr:uid="{00000000-0005-0000-0000-0000D2000000}"/>
    <cellStyle name="Заголовок 1 3" xfId="212" xr:uid="{00000000-0005-0000-0000-0000D3000000}"/>
    <cellStyle name="Заголовок 2 2" xfId="213" xr:uid="{00000000-0005-0000-0000-0000D4000000}"/>
    <cellStyle name="Заголовок 2 3" xfId="214" xr:uid="{00000000-0005-0000-0000-0000D5000000}"/>
    <cellStyle name="Заголовок 3 2" xfId="215" xr:uid="{00000000-0005-0000-0000-0000D6000000}"/>
    <cellStyle name="Заголовок 3 3" xfId="216" xr:uid="{00000000-0005-0000-0000-0000D7000000}"/>
    <cellStyle name="Заголовок 4 2" xfId="217" xr:uid="{00000000-0005-0000-0000-0000D8000000}"/>
    <cellStyle name="Заголовок 4 3" xfId="218" xr:uid="{00000000-0005-0000-0000-0000D9000000}"/>
    <cellStyle name="Итог 2" xfId="219" xr:uid="{00000000-0005-0000-0000-0000DA000000}"/>
    <cellStyle name="Итог 3" xfId="220" xr:uid="{00000000-0005-0000-0000-0000DB000000}"/>
    <cellStyle name="Контрольная ячейка 2" xfId="221" xr:uid="{00000000-0005-0000-0000-0000DC000000}"/>
    <cellStyle name="Контрольная ячейка 3" xfId="222" xr:uid="{00000000-0005-0000-0000-0000DD000000}"/>
    <cellStyle name="Название 2" xfId="223" xr:uid="{00000000-0005-0000-0000-0000DE000000}"/>
    <cellStyle name="Название 3" xfId="224" xr:uid="{00000000-0005-0000-0000-0000DF000000}"/>
    <cellStyle name="Нейтральный 2" xfId="225" xr:uid="{00000000-0005-0000-0000-0000E0000000}"/>
    <cellStyle name="Нейтральный 3" xfId="226" xr:uid="{00000000-0005-0000-0000-0000E1000000}"/>
    <cellStyle name="Обычный" xfId="0" builtinId="0"/>
    <cellStyle name="Обычный 10" xfId="227" xr:uid="{00000000-0005-0000-0000-0000E3000000}"/>
    <cellStyle name="Обычный 11" xfId="228" xr:uid="{00000000-0005-0000-0000-0000E4000000}"/>
    <cellStyle name="Обычный 12" xfId="229" xr:uid="{00000000-0005-0000-0000-0000E5000000}"/>
    <cellStyle name="Обычный 13" xfId="230" xr:uid="{00000000-0005-0000-0000-0000E6000000}"/>
    <cellStyle name="Обычный 14" xfId="231" xr:uid="{00000000-0005-0000-0000-0000E7000000}"/>
    <cellStyle name="Обычный 15" xfId="232" xr:uid="{00000000-0005-0000-0000-0000E8000000}"/>
    <cellStyle name="Обычный 16" xfId="233" xr:uid="{00000000-0005-0000-0000-0000E9000000}"/>
    <cellStyle name="Обычный 17" xfId="234" xr:uid="{00000000-0005-0000-0000-0000EA000000}"/>
    <cellStyle name="Обычный 18" xfId="235" xr:uid="{00000000-0005-0000-0000-0000EB000000}"/>
    <cellStyle name="Обычный 2" xfId="236" xr:uid="{00000000-0005-0000-0000-0000EC000000}"/>
    <cellStyle name="Обычный 2 10" xfId="237" xr:uid="{00000000-0005-0000-0000-0000ED000000}"/>
    <cellStyle name="Обычный 2 11" xfId="238" xr:uid="{00000000-0005-0000-0000-0000EE000000}"/>
    <cellStyle name="Обычный 2 12" xfId="239" xr:uid="{00000000-0005-0000-0000-0000EF000000}"/>
    <cellStyle name="Обычный 2 13" xfId="240" xr:uid="{00000000-0005-0000-0000-0000F0000000}"/>
    <cellStyle name="Обычный 2 14" xfId="241" xr:uid="{00000000-0005-0000-0000-0000F1000000}"/>
    <cellStyle name="Обычный 2 15" xfId="242" xr:uid="{00000000-0005-0000-0000-0000F2000000}"/>
    <cellStyle name="Обычный 2 16" xfId="243" xr:uid="{00000000-0005-0000-0000-0000F3000000}"/>
    <cellStyle name="Обычный 2 2" xfId="244" xr:uid="{00000000-0005-0000-0000-0000F4000000}"/>
    <cellStyle name="Обычный 2 2 2" xfId="245" xr:uid="{00000000-0005-0000-0000-0000F5000000}"/>
    <cellStyle name="Обычный 2 2 3" xfId="246" xr:uid="{00000000-0005-0000-0000-0000F6000000}"/>
    <cellStyle name="Обычный 2 2_Расшифровка прочих" xfId="247" xr:uid="{00000000-0005-0000-0000-0000F7000000}"/>
    <cellStyle name="Обычный 2 3" xfId="248" xr:uid="{00000000-0005-0000-0000-0000F8000000}"/>
    <cellStyle name="Обычный 2 4" xfId="249" xr:uid="{00000000-0005-0000-0000-0000F9000000}"/>
    <cellStyle name="Обычный 2 5" xfId="250" xr:uid="{00000000-0005-0000-0000-0000FA000000}"/>
    <cellStyle name="Обычный 2 6" xfId="251" xr:uid="{00000000-0005-0000-0000-0000FB000000}"/>
    <cellStyle name="Обычный 2 7" xfId="252" xr:uid="{00000000-0005-0000-0000-0000FC000000}"/>
    <cellStyle name="Обычный 2 8" xfId="253" xr:uid="{00000000-0005-0000-0000-0000FD000000}"/>
    <cellStyle name="Обычный 2 9" xfId="254" xr:uid="{00000000-0005-0000-0000-0000FE000000}"/>
    <cellStyle name="Обычный 2_2604-2010" xfId="255" xr:uid="{00000000-0005-0000-0000-0000FF000000}"/>
    <cellStyle name="Обычный 3" xfId="256" xr:uid="{00000000-0005-0000-0000-000000010000}"/>
    <cellStyle name="Обычный 3 10" xfId="257" xr:uid="{00000000-0005-0000-0000-000001010000}"/>
    <cellStyle name="Обычный 3 11" xfId="258" xr:uid="{00000000-0005-0000-0000-000002010000}"/>
    <cellStyle name="Обычный 3 12" xfId="259" xr:uid="{00000000-0005-0000-0000-000003010000}"/>
    <cellStyle name="Обычный 3 13" xfId="260" xr:uid="{00000000-0005-0000-0000-000004010000}"/>
    <cellStyle name="Обычный 3 14" xfId="261" xr:uid="{00000000-0005-0000-0000-000005010000}"/>
    <cellStyle name="Обычный 3 2" xfId="262" xr:uid="{00000000-0005-0000-0000-000006010000}"/>
    <cellStyle name="Обычный 3 3" xfId="263" xr:uid="{00000000-0005-0000-0000-000007010000}"/>
    <cellStyle name="Обычный 3 4" xfId="264" xr:uid="{00000000-0005-0000-0000-000008010000}"/>
    <cellStyle name="Обычный 3 5" xfId="265" xr:uid="{00000000-0005-0000-0000-000009010000}"/>
    <cellStyle name="Обычный 3 6" xfId="266" xr:uid="{00000000-0005-0000-0000-00000A010000}"/>
    <cellStyle name="Обычный 3 7" xfId="267" xr:uid="{00000000-0005-0000-0000-00000B010000}"/>
    <cellStyle name="Обычный 3 8" xfId="268" xr:uid="{00000000-0005-0000-0000-00000C010000}"/>
    <cellStyle name="Обычный 3 9" xfId="269" xr:uid="{00000000-0005-0000-0000-00000D010000}"/>
    <cellStyle name="Обычный 3_Дефицит_7 млрд_0608_бс" xfId="270" xr:uid="{00000000-0005-0000-0000-00000E010000}"/>
    <cellStyle name="Обычный 4" xfId="271" xr:uid="{00000000-0005-0000-0000-00000F010000}"/>
    <cellStyle name="Обычный 5" xfId="272" xr:uid="{00000000-0005-0000-0000-000010010000}"/>
    <cellStyle name="Обычный 5 2" xfId="273" xr:uid="{00000000-0005-0000-0000-000011010000}"/>
    <cellStyle name="Обычный 6" xfId="274" xr:uid="{00000000-0005-0000-0000-000012010000}"/>
    <cellStyle name="Обычный 6 2" xfId="275" xr:uid="{00000000-0005-0000-0000-000013010000}"/>
    <cellStyle name="Обычный 6 3" xfId="276" xr:uid="{00000000-0005-0000-0000-000014010000}"/>
    <cellStyle name="Обычный 6 4" xfId="277" xr:uid="{00000000-0005-0000-0000-000015010000}"/>
    <cellStyle name="Обычный 6_Дефицит_7 млрд_0608_бс" xfId="278" xr:uid="{00000000-0005-0000-0000-000016010000}"/>
    <cellStyle name="Обычный 7" xfId="279" xr:uid="{00000000-0005-0000-0000-000017010000}"/>
    <cellStyle name="Обычный 7 2" xfId="280" xr:uid="{00000000-0005-0000-0000-000018010000}"/>
    <cellStyle name="Обычный 8" xfId="281" xr:uid="{00000000-0005-0000-0000-000019010000}"/>
    <cellStyle name="Обычный 9" xfId="282" xr:uid="{00000000-0005-0000-0000-00001A010000}"/>
    <cellStyle name="Обычный 9 2" xfId="283" xr:uid="{00000000-0005-0000-0000-00001B010000}"/>
    <cellStyle name="Плохой 2" xfId="284" xr:uid="{00000000-0005-0000-0000-00001C010000}"/>
    <cellStyle name="Плохой 3" xfId="285" xr:uid="{00000000-0005-0000-0000-00001D010000}"/>
    <cellStyle name="Пояснение 2" xfId="286" xr:uid="{00000000-0005-0000-0000-00001E010000}"/>
    <cellStyle name="Пояснение 3" xfId="287" xr:uid="{00000000-0005-0000-0000-00001F010000}"/>
    <cellStyle name="Примечание 2" xfId="288" xr:uid="{00000000-0005-0000-0000-000020010000}"/>
    <cellStyle name="Примечание 3" xfId="289" xr:uid="{00000000-0005-0000-0000-000021010000}"/>
    <cellStyle name="Процентный 2" xfId="290" xr:uid="{00000000-0005-0000-0000-000022010000}"/>
    <cellStyle name="Процентный 2 10" xfId="291" xr:uid="{00000000-0005-0000-0000-000023010000}"/>
    <cellStyle name="Процентный 2 11" xfId="292" xr:uid="{00000000-0005-0000-0000-000024010000}"/>
    <cellStyle name="Процентный 2 12" xfId="293" xr:uid="{00000000-0005-0000-0000-000025010000}"/>
    <cellStyle name="Процентный 2 13" xfId="294" xr:uid="{00000000-0005-0000-0000-000026010000}"/>
    <cellStyle name="Процентный 2 14" xfId="295" xr:uid="{00000000-0005-0000-0000-000027010000}"/>
    <cellStyle name="Процентный 2 15" xfId="296" xr:uid="{00000000-0005-0000-0000-000028010000}"/>
    <cellStyle name="Процентный 2 16" xfId="297" xr:uid="{00000000-0005-0000-0000-000029010000}"/>
    <cellStyle name="Процентный 2 2" xfId="298" xr:uid="{00000000-0005-0000-0000-00002A010000}"/>
    <cellStyle name="Процентный 2 3" xfId="299" xr:uid="{00000000-0005-0000-0000-00002B010000}"/>
    <cellStyle name="Процентный 2 4" xfId="300" xr:uid="{00000000-0005-0000-0000-00002C010000}"/>
    <cellStyle name="Процентный 2 5" xfId="301" xr:uid="{00000000-0005-0000-0000-00002D010000}"/>
    <cellStyle name="Процентный 2 6" xfId="302" xr:uid="{00000000-0005-0000-0000-00002E010000}"/>
    <cellStyle name="Процентный 2 7" xfId="303" xr:uid="{00000000-0005-0000-0000-00002F010000}"/>
    <cellStyle name="Процентный 2 8" xfId="304" xr:uid="{00000000-0005-0000-0000-000030010000}"/>
    <cellStyle name="Процентный 2 9" xfId="305" xr:uid="{00000000-0005-0000-0000-000031010000}"/>
    <cellStyle name="Процентный 3" xfId="306" xr:uid="{00000000-0005-0000-0000-000032010000}"/>
    <cellStyle name="Процентный 4" xfId="307" xr:uid="{00000000-0005-0000-0000-000033010000}"/>
    <cellStyle name="Процентный 4 2" xfId="308" xr:uid="{00000000-0005-0000-0000-000034010000}"/>
    <cellStyle name="Связанная ячейка 2" xfId="309" xr:uid="{00000000-0005-0000-0000-000035010000}"/>
    <cellStyle name="Связанная ячейка 3" xfId="310" xr:uid="{00000000-0005-0000-0000-000036010000}"/>
    <cellStyle name="Стиль 1" xfId="311" xr:uid="{00000000-0005-0000-0000-000037010000}"/>
    <cellStyle name="Стиль 1 2" xfId="312" xr:uid="{00000000-0005-0000-0000-000038010000}"/>
    <cellStyle name="Стиль 1 3" xfId="313" xr:uid="{00000000-0005-0000-0000-000039010000}"/>
    <cellStyle name="Стиль 1 4" xfId="314" xr:uid="{00000000-0005-0000-0000-00003A010000}"/>
    <cellStyle name="Стиль 1 5" xfId="315" xr:uid="{00000000-0005-0000-0000-00003B010000}"/>
    <cellStyle name="Стиль 1 6" xfId="316" xr:uid="{00000000-0005-0000-0000-00003C010000}"/>
    <cellStyle name="Стиль 1 7" xfId="317" xr:uid="{00000000-0005-0000-0000-00003D010000}"/>
    <cellStyle name="Текст предупреждения 2" xfId="318" xr:uid="{00000000-0005-0000-0000-00003E010000}"/>
    <cellStyle name="Текст предупреждения 3" xfId="319" xr:uid="{00000000-0005-0000-0000-00003F010000}"/>
    <cellStyle name="Тысячи [0]_1.62" xfId="320" xr:uid="{00000000-0005-0000-0000-000040010000}"/>
    <cellStyle name="Тысячи_1.62" xfId="321" xr:uid="{00000000-0005-0000-0000-000041010000}"/>
    <cellStyle name="Финансовый 2" xfId="322" xr:uid="{00000000-0005-0000-0000-000042010000}"/>
    <cellStyle name="Финансовый 2 10" xfId="323" xr:uid="{00000000-0005-0000-0000-000043010000}"/>
    <cellStyle name="Финансовый 2 11" xfId="324" xr:uid="{00000000-0005-0000-0000-000044010000}"/>
    <cellStyle name="Финансовый 2 12" xfId="325" xr:uid="{00000000-0005-0000-0000-000045010000}"/>
    <cellStyle name="Финансовый 2 13" xfId="326" xr:uid="{00000000-0005-0000-0000-000046010000}"/>
    <cellStyle name="Финансовый 2 14" xfId="327" xr:uid="{00000000-0005-0000-0000-000047010000}"/>
    <cellStyle name="Финансовый 2 15" xfId="328" xr:uid="{00000000-0005-0000-0000-000048010000}"/>
    <cellStyle name="Финансовый 2 16" xfId="329" xr:uid="{00000000-0005-0000-0000-000049010000}"/>
    <cellStyle name="Финансовый 2 17" xfId="330" xr:uid="{00000000-0005-0000-0000-00004A010000}"/>
    <cellStyle name="Финансовый 2 2" xfId="331" xr:uid="{00000000-0005-0000-0000-00004B010000}"/>
    <cellStyle name="Финансовый 2 3" xfId="332" xr:uid="{00000000-0005-0000-0000-00004C010000}"/>
    <cellStyle name="Финансовый 2 4" xfId="333" xr:uid="{00000000-0005-0000-0000-00004D010000}"/>
    <cellStyle name="Финансовый 2 5" xfId="334" xr:uid="{00000000-0005-0000-0000-00004E010000}"/>
    <cellStyle name="Финансовый 2 6" xfId="335" xr:uid="{00000000-0005-0000-0000-00004F010000}"/>
    <cellStyle name="Финансовый 2 7" xfId="336" xr:uid="{00000000-0005-0000-0000-000050010000}"/>
    <cellStyle name="Финансовый 2 8" xfId="337" xr:uid="{00000000-0005-0000-0000-000051010000}"/>
    <cellStyle name="Финансовый 2 9" xfId="338" xr:uid="{00000000-0005-0000-0000-000052010000}"/>
    <cellStyle name="Финансовый 3" xfId="339" xr:uid="{00000000-0005-0000-0000-000053010000}"/>
    <cellStyle name="Финансовый 3 2" xfId="340" xr:uid="{00000000-0005-0000-0000-000054010000}"/>
    <cellStyle name="Финансовый 4" xfId="341" xr:uid="{00000000-0005-0000-0000-000055010000}"/>
    <cellStyle name="Финансовый 4 2" xfId="342" xr:uid="{00000000-0005-0000-0000-000056010000}"/>
    <cellStyle name="Финансовый 4 3" xfId="343" xr:uid="{00000000-0005-0000-0000-000057010000}"/>
    <cellStyle name="Финансовый 5" xfId="344" xr:uid="{00000000-0005-0000-0000-000058010000}"/>
    <cellStyle name="Финансовый 6" xfId="345" xr:uid="{00000000-0005-0000-0000-000059010000}"/>
    <cellStyle name="Финансовый 7" xfId="346" xr:uid="{00000000-0005-0000-0000-00005A010000}"/>
    <cellStyle name="Хороший 2" xfId="347" xr:uid="{00000000-0005-0000-0000-00005B010000}"/>
    <cellStyle name="Хороший 3" xfId="348" xr:uid="{00000000-0005-0000-0000-00005C010000}"/>
    <cellStyle name="числовой" xfId="349" xr:uid="{00000000-0005-0000-0000-00005D010000}"/>
    <cellStyle name="Ю" xfId="350" xr:uid="{00000000-0005-0000-0000-00005E010000}"/>
    <cellStyle name="Ю-FreeSet_10" xfId="351" xr:uid="{00000000-0005-0000-0000-00005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I323"/>
  <sheetViews>
    <sheetView tabSelected="1" topLeftCell="A95" zoomScale="85" zoomScaleNormal="75" zoomScaleSheetLayoutView="70" workbookViewId="0">
      <selection activeCell="Q11" sqref="Q11"/>
    </sheetView>
  </sheetViews>
  <sheetFormatPr defaultRowHeight="18.75"/>
  <cols>
    <col min="1" max="1" width="61.7109375" style="3" customWidth="1"/>
    <col min="2" max="2" width="11.140625" style="16" customWidth="1"/>
    <col min="3" max="3" width="12.5703125" style="16" customWidth="1"/>
    <col min="4" max="4" width="15" style="16" customWidth="1"/>
    <col min="5" max="5" width="14.28515625" style="3" customWidth="1"/>
    <col min="6" max="6" width="12.28515625" style="3" customWidth="1"/>
    <col min="7" max="7" width="13.42578125" style="3" customWidth="1"/>
    <col min="8" max="8" width="15.85546875" style="3" customWidth="1"/>
    <col min="9" max="9" width="17.85546875" style="3" customWidth="1"/>
    <col min="10" max="10" width="9.140625" style="3"/>
    <col min="11" max="11" width="9.7109375" style="3" bestFit="1" customWidth="1"/>
    <col min="12" max="16384" width="9.140625" style="3"/>
  </cols>
  <sheetData>
    <row r="1" spans="1:9" ht="17.25" customHeight="1"/>
    <row r="2" spans="1:9" hidden="1">
      <c r="F2" s="62"/>
      <c r="G2" s="63"/>
      <c r="H2" s="63"/>
      <c r="I2" s="63"/>
    </row>
    <row r="3" spans="1:9" hidden="1">
      <c r="F3" s="63"/>
      <c r="G3" s="63"/>
      <c r="H3" s="63"/>
      <c r="I3" s="63"/>
    </row>
    <row r="4" spans="1:9" ht="31.5" hidden="1" customHeight="1">
      <c r="F4" s="63"/>
      <c r="G4" s="63"/>
      <c r="H4" s="63"/>
      <c r="I4" s="63"/>
    </row>
    <row r="5" spans="1:9" ht="31.9" customHeight="1">
      <c r="A5" s="49"/>
      <c r="F5" s="48"/>
      <c r="G5" s="66" t="s">
        <v>124</v>
      </c>
      <c r="H5" s="66"/>
      <c r="I5" s="66"/>
    </row>
    <row r="6" spans="1:9" ht="84.75" customHeight="1">
      <c r="G6" s="67" t="s">
        <v>129</v>
      </c>
      <c r="H6" s="67"/>
      <c r="I6" s="67"/>
    </row>
    <row r="7" spans="1:9" ht="46.9" customHeight="1">
      <c r="A7" s="24"/>
      <c r="G7" s="68" t="s">
        <v>125</v>
      </c>
      <c r="H7" s="68"/>
      <c r="I7" s="68"/>
    </row>
    <row r="8" spans="1:9" ht="32.450000000000003" customHeight="1">
      <c r="A8" s="29"/>
      <c r="G8" s="57" t="s">
        <v>126</v>
      </c>
      <c r="H8" s="57"/>
      <c r="I8" s="57"/>
    </row>
    <row r="9" spans="1:9">
      <c r="G9" s="57" t="s">
        <v>130</v>
      </c>
      <c r="H9" s="57"/>
      <c r="I9" s="57"/>
    </row>
    <row r="12" spans="1:9">
      <c r="H12" s="15" t="s">
        <v>127</v>
      </c>
      <c r="I12" s="5"/>
    </row>
    <row r="13" spans="1:9">
      <c r="H13" s="15" t="s">
        <v>43</v>
      </c>
      <c r="I13" s="5"/>
    </row>
    <row r="14" spans="1:9">
      <c r="H14" s="15" t="s">
        <v>44</v>
      </c>
      <c r="I14" s="5" t="s">
        <v>40</v>
      </c>
    </row>
    <row r="15" spans="1:9">
      <c r="H15" s="15" t="s">
        <v>45</v>
      </c>
      <c r="I15" s="5"/>
    </row>
    <row r="16" spans="1:9">
      <c r="H16" s="59" t="s">
        <v>46</v>
      </c>
      <c r="I16" s="60"/>
    </row>
    <row r="18" spans="1:9" ht="5.25" customHeight="1"/>
    <row r="19" spans="1:9" ht="8.25" hidden="1" customHeight="1">
      <c r="B19" s="67"/>
      <c r="C19" s="67"/>
      <c r="D19" s="67"/>
      <c r="E19" s="67"/>
      <c r="H19" s="61" t="s">
        <v>34</v>
      </c>
      <c r="I19" s="61"/>
    </row>
    <row r="20" spans="1:9" ht="120" customHeight="1">
      <c r="A20" s="26" t="s">
        <v>8</v>
      </c>
      <c r="B20" s="58" t="s">
        <v>128</v>
      </c>
      <c r="C20" s="58"/>
      <c r="D20" s="58"/>
      <c r="E20" s="58"/>
      <c r="F20" s="58"/>
      <c r="G20" s="30"/>
      <c r="H20" s="15" t="s">
        <v>25</v>
      </c>
      <c r="I20" s="51" t="s">
        <v>110</v>
      </c>
    </row>
    <row r="21" spans="1:9">
      <c r="A21" s="26" t="s">
        <v>9</v>
      </c>
      <c r="B21" s="53" t="s">
        <v>103</v>
      </c>
      <c r="C21" s="53"/>
      <c r="D21" s="53"/>
      <c r="E21" s="53"/>
      <c r="F21" s="22"/>
      <c r="G21" s="28"/>
      <c r="H21" s="15" t="s">
        <v>24</v>
      </c>
      <c r="I21" s="5">
        <v>150</v>
      </c>
    </row>
    <row r="22" spans="1:9" ht="25.9" customHeight="1">
      <c r="A22" s="26" t="s">
        <v>14</v>
      </c>
      <c r="B22" s="53" t="s">
        <v>117</v>
      </c>
      <c r="C22" s="53"/>
      <c r="D22" s="53"/>
      <c r="E22" s="53"/>
      <c r="F22" s="22"/>
      <c r="G22" s="28"/>
      <c r="H22" s="15" t="s">
        <v>23</v>
      </c>
      <c r="I22" s="5">
        <v>5323455100</v>
      </c>
    </row>
    <row r="23" spans="1:9">
      <c r="A23" s="26" t="s">
        <v>18</v>
      </c>
      <c r="B23" s="53" t="s">
        <v>108</v>
      </c>
      <c r="C23" s="53"/>
      <c r="D23" s="53"/>
      <c r="E23" s="53"/>
      <c r="F23" s="23"/>
      <c r="G23" s="30"/>
      <c r="H23" s="15" t="s">
        <v>4</v>
      </c>
      <c r="I23" s="5"/>
    </row>
    <row r="24" spans="1:9">
      <c r="A24" s="26" t="s">
        <v>11</v>
      </c>
      <c r="B24" s="53" t="s">
        <v>107</v>
      </c>
      <c r="C24" s="53"/>
      <c r="D24" s="53"/>
      <c r="E24" s="53"/>
      <c r="F24" s="23"/>
      <c r="G24" s="30"/>
      <c r="H24" s="15" t="s">
        <v>3</v>
      </c>
      <c r="I24" s="5">
        <v>91500</v>
      </c>
    </row>
    <row r="25" spans="1:9">
      <c r="A25" s="26" t="s">
        <v>10</v>
      </c>
      <c r="B25" s="53" t="s">
        <v>111</v>
      </c>
      <c r="C25" s="53"/>
      <c r="D25" s="53"/>
      <c r="E25" s="53"/>
      <c r="F25" s="23"/>
      <c r="G25" s="31"/>
      <c r="H25" s="32" t="s">
        <v>5</v>
      </c>
      <c r="I25" s="5" t="s">
        <v>112</v>
      </c>
    </row>
    <row r="26" spans="1:9">
      <c r="A26" s="26" t="s">
        <v>41</v>
      </c>
      <c r="B26" s="53" t="s">
        <v>104</v>
      </c>
      <c r="C26" s="53"/>
      <c r="D26" s="53"/>
      <c r="E26" s="53"/>
      <c r="F26" s="53" t="s">
        <v>30</v>
      </c>
      <c r="G26" s="54"/>
      <c r="H26" s="55"/>
      <c r="I26" s="6" t="s">
        <v>40</v>
      </c>
    </row>
    <row r="27" spans="1:9">
      <c r="A27" s="26" t="s">
        <v>15</v>
      </c>
      <c r="B27" s="53" t="s">
        <v>105</v>
      </c>
      <c r="C27" s="53"/>
      <c r="D27" s="53"/>
      <c r="E27" s="53"/>
      <c r="F27" s="53" t="s">
        <v>31</v>
      </c>
      <c r="G27" s="54"/>
      <c r="H27" s="55"/>
      <c r="I27" s="11"/>
    </row>
    <row r="28" spans="1:9">
      <c r="A28" s="26" t="s">
        <v>21</v>
      </c>
      <c r="B28" s="56">
        <v>195</v>
      </c>
      <c r="C28" s="56"/>
      <c r="D28" s="56"/>
      <c r="E28" s="56"/>
      <c r="F28" s="23"/>
      <c r="G28" s="23"/>
      <c r="H28" s="23"/>
      <c r="I28" s="30"/>
    </row>
    <row r="29" spans="1:9" ht="44.45" customHeight="1">
      <c r="A29" s="26" t="s">
        <v>6</v>
      </c>
      <c r="B29" s="56" t="s">
        <v>109</v>
      </c>
      <c r="C29" s="56"/>
      <c r="D29" s="56"/>
      <c r="E29" s="56"/>
      <c r="F29" s="56"/>
      <c r="G29" s="22"/>
      <c r="H29" s="22"/>
      <c r="I29" s="28"/>
    </row>
    <row r="30" spans="1:9">
      <c r="A30" s="26" t="s">
        <v>7</v>
      </c>
      <c r="B30" s="56" t="s">
        <v>113</v>
      </c>
      <c r="C30" s="56"/>
      <c r="D30" s="56"/>
      <c r="E30" s="56"/>
      <c r="F30" s="23"/>
      <c r="G30" s="23"/>
      <c r="H30" s="23"/>
      <c r="I30" s="30"/>
    </row>
    <row r="31" spans="1:9">
      <c r="A31" s="26" t="s">
        <v>39</v>
      </c>
      <c r="B31" s="56" t="s">
        <v>114</v>
      </c>
      <c r="C31" s="56"/>
      <c r="D31" s="56"/>
      <c r="E31" s="56"/>
      <c r="F31" s="22"/>
      <c r="G31" s="22"/>
      <c r="H31" s="22"/>
      <c r="I31" s="28"/>
    </row>
    <row r="33" spans="1:9">
      <c r="A33" s="66" t="s">
        <v>119</v>
      </c>
      <c r="B33" s="66"/>
      <c r="C33" s="66"/>
      <c r="D33" s="66"/>
      <c r="E33" s="66"/>
      <c r="F33" s="66"/>
      <c r="G33" s="66"/>
      <c r="H33" s="66"/>
      <c r="I33" s="66"/>
    </row>
    <row r="34" spans="1:9">
      <c r="A34" s="64"/>
      <c r="B34" s="64"/>
      <c r="C34" s="64"/>
      <c r="D34" s="64"/>
      <c r="E34" s="64"/>
      <c r="F34" s="64"/>
      <c r="G34" s="64"/>
      <c r="H34" s="64"/>
      <c r="I34" s="64"/>
    </row>
    <row r="35" spans="1:9">
      <c r="A35" s="21"/>
      <c r="B35" s="25"/>
      <c r="C35" s="21"/>
      <c r="D35" s="21"/>
      <c r="E35" s="21"/>
      <c r="F35" s="21"/>
      <c r="G35" s="21"/>
      <c r="H35" s="21"/>
      <c r="I35" s="21" t="s">
        <v>48</v>
      </c>
    </row>
    <row r="36" spans="1:9" ht="34.15" customHeight="1">
      <c r="A36" s="61" t="s">
        <v>35</v>
      </c>
      <c r="B36" s="65" t="s">
        <v>12</v>
      </c>
      <c r="C36" s="65" t="s">
        <v>121</v>
      </c>
      <c r="D36" s="65" t="s">
        <v>122</v>
      </c>
      <c r="E36" s="65" t="s">
        <v>120</v>
      </c>
      <c r="F36" s="65" t="s">
        <v>26</v>
      </c>
      <c r="G36" s="65"/>
      <c r="H36" s="65"/>
      <c r="I36" s="65"/>
    </row>
    <row r="37" spans="1:9" ht="78.75" customHeight="1">
      <c r="A37" s="61"/>
      <c r="B37" s="65"/>
      <c r="C37" s="65"/>
      <c r="D37" s="65"/>
      <c r="E37" s="65"/>
      <c r="F37" s="14" t="s">
        <v>27</v>
      </c>
      <c r="G37" s="14" t="s">
        <v>28</v>
      </c>
      <c r="H37" s="14" t="s">
        <v>29</v>
      </c>
      <c r="I37" s="14" t="s">
        <v>19</v>
      </c>
    </row>
    <row r="38" spans="1:9">
      <c r="A38" s="5">
        <v>1</v>
      </c>
      <c r="B38" s="6">
        <v>2</v>
      </c>
      <c r="C38" s="6">
        <v>3</v>
      </c>
      <c r="D38" s="6">
        <v>4</v>
      </c>
      <c r="E38" s="6">
        <v>5</v>
      </c>
      <c r="F38" s="6">
        <v>6</v>
      </c>
      <c r="G38" s="6">
        <v>7</v>
      </c>
      <c r="H38" s="6">
        <v>8</v>
      </c>
      <c r="I38" s="6">
        <v>9</v>
      </c>
    </row>
    <row r="39" spans="1:9">
      <c r="A39" s="69" t="s">
        <v>42</v>
      </c>
      <c r="B39" s="69"/>
      <c r="C39" s="69"/>
      <c r="D39" s="69"/>
      <c r="E39" s="69"/>
      <c r="F39" s="69"/>
      <c r="G39" s="69"/>
      <c r="H39" s="69"/>
      <c r="I39" s="70"/>
    </row>
    <row r="40" spans="1:9" s="4" customFormat="1">
      <c r="A40" s="72" t="s">
        <v>51</v>
      </c>
      <c r="B40" s="72"/>
      <c r="C40" s="72"/>
      <c r="D40" s="72"/>
      <c r="E40" s="72"/>
      <c r="F40" s="72"/>
      <c r="G40" s="72"/>
      <c r="H40" s="72"/>
      <c r="I40" s="72"/>
    </row>
    <row r="41" spans="1:9" s="4" customFormat="1" ht="37.5">
      <c r="A41" s="7" t="s">
        <v>47</v>
      </c>
      <c r="B41" s="8">
        <v>100</v>
      </c>
      <c r="C41" s="35"/>
      <c r="D41" s="35">
        <v>56000</v>
      </c>
      <c r="E41" s="35">
        <f t="shared" ref="E41:E46" si="0">SUM(F41:I41)</f>
        <v>41500</v>
      </c>
      <c r="F41" s="35">
        <v>12000</v>
      </c>
      <c r="G41" s="35">
        <v>9800</v>
      </c>
      <c r="H41" s="35">
        <v>9900</v>
      </c>
      <c r="I41" s="35">
        <v>9800</v>
      </c>
    </row>
    <row r="42" spans="1:9" s="4" customFormat="1" ht="37.5">
      <c r="A42" s="7" t="s">
        <v>99</v>
      </c>
      <c r="B42" s="8">
        <v>110</v>
      </c>
      <c r="C42" s="35"/>
      <c r="D42" s="35">
        <v>8015</v>
      </c>
      <c r="E42" s="35">
        <f t="shared" si="0"/>
        <v>8000</v>
      </c>
      <c r="F42" s="35">
        <v>2000</v>
      </c>
      <c r="G42" s="35">
        <v>1800</v>
      </c>
      <c r="H42" s="35">
        <v>2000</v>
      </c>
      <c r="I42" s="35">
        <v>2200</v>
      </c>
    </row>
    <row r="43" spans="1:9" s="4" customFormat="1">
      <c r="A43" s="7" t="s">
        <v>123</v>
      </c>
      <c r="B43" s="8">
        <v>120</v>
      </c>
      <c r="C43" s="35">
        <f>SUM(C44:C46)</f>
        <v>0</v>
      </c>
      <c r="D43" s="35">
        <v>0</v>
      </c>
      <c r="E43" s="35">
        <f t="shared" si="0"/>
        <v>309.5</v>
      </c>
      <c r="F43" s="35"/>
      <c r="G43" s="35">
        <v>309.5</v>
      </c>
      <c r="H43" s="35"/>
      <c r="I43" s="35"/>
    </row>
    <row r="44" spans="1:9" s="4" customFormat="1" ht="20.25" customHeight="1">
      <c r="A44" s="38"/>
      <c r="B44" s="39">
        <v>121</v>
      </c>
      <c r="C44" s="35"/>
      <c r="D44" s="35">
        <v>0</v>
      </c>
      <c r="E44" s="35">
        <f t="shared" si="0"/>
        <v>0</v>
      </c>
      <c r="F44" s="35"/>
      <c r="G44" s="35"/>
      <c r="H44" s="35"/>
      <c r="I44" s="35"/>
    </row>
    <row r="45" spans="1:9" s="4" customFormat="1">
      <c r="A45" s="38"/>
      <c r="B45" s="39">
        <v>122</v>
      </c>
      <c r="C45" s="35"/>
      <c r="D45" s="35">
        <v>0</v>
      </c>
      <c r="E45" s="35">
        <f>SUM(F45:I45)</f>
        <v>0</v>
      </c>
      <c r="F45" s="35"/>
      <c r="G45" s="35"/>
      <c r="H45" s="35"/>
      <c r="I45" s="35"/>
    </row>
    <row r="46" spans="1:9" s="4" customFormat="1">
      <c r="A46" s="38"/>
      <c r="B46" s="39">
        <v>123</v>
      </c>
      <c r="C46" s="35"/>
      <c r="D46" s="35">
        <v>0</v>
      </c>
      <c r="E46" s="35">
        <f t="shared" si="0"/>
        <v>0</v>
      </c>
      <c r="F46" s="35"/>
      <c r="G46" s="35"/>
      <c r="H46" s="35"/>
      <c r="I46" s="35"/>
    </row>
    <row r="47" spans="1:9" s="4" customFormat="1">
      <c r="A47" s="7" t="s">
        <v>89</v>
      </c>
      <c r="B47" s="8">
        <v>130</v>
      </c>
      <c r="C47" s="35">
        <f>SUM(C48:C49)</f>
        <v>0</v>
      </c>
      <c r="D47" s="35">
        <v>2000</v>
      </c>
      <c r="E47" s="35">
        <f>SUM(F47:I47)</f>
        <v>1700</v>
      </c>
      <c r="F47" s="35">
        <v>500</v>
      </c>
      <c r="G47" s="35">
        <v>350</v>
      </c>
      <c r="H47" s="35">
        <v>500</v>
      </c>
      <c r="I47" s="35">
        <v>350</v>
      </c>
    </row>
    <row r="48" spans="1:9" s="4" customFormat="1" ht="37.5">
      <c r="A48" s="38" t="s">
        <v>115</v>
      </c>
      <c r="B48" s="40">
        <v>131</v>
      </c>
      <c r="C48" s="35"/>
      <c r="D48" s="35">
        <v>2000</v>
      </c>
      <c r="E48" s="35">
        <f>SUM(F48:I48)</f>
        <v>1700</v>
      </c>
      <c r="F48" s="35">
        <v>500</v>
      </c>
      <c r="G48" s="35">
        <v>350</v>
      </c>
      <c r="H48" s="35">
        <v>500</v>
      </c>
      <c r="I48" s="35">
        <v>350</v>
      </c>
    </row>
    <row r="49" spans="1:9" s="4" customFormat="1">
      <c r="A49" s="38" t="s">
        <v>90</v>
      </c>
      <c r="B49" s="40">
        <v>132</v>
      </c>
      <c r="C49" s="35"/>
      <c r="D49" s="35">
        <v>0</v>
      </c>
      <c r="E49" s="35">
        <f>SUM(F49:I49)</f>
        <v>0</v>
      </c>
      <c r="F49" s="35">
        <v>0</v>
      </c>
      <c r="G49" s="35">
        <v>0</v>
      </c>
      <c r="H49" s="35">
        <v>0</v>
      </c>
      <c r="I49" s="35">
        <v>0</v>
      </c>
    </row>
    <row r="50" spans="1:9" s="2" customFormat="1">
      <c r="A50" s="75" t="s">
        <v>95</v>
      </c>
      <c r="B50" s="69"/>
      <c r="C50" s="69"/>
      <c r="D50" s="69"/>
      <c r="E50" s="69"/>
      <c r="F50" s="69"/>
      <c r="G50" s="69"/>
      <c r="H50" s="69"/>
      <c r="I50" s="70"/>
    </row>
    <row r="51" spans="1:9" s="2" customFormat="1">
      <c r="A51" s="7" t="s">
        <v>70</v>
      </c>
      <c r="B51" s="5">
        <v>200</v>
      </c>
      <c r="C51" s="12"/>
      <c r="D51" s="12">
        <v>42000</v>
      </c>
      <c r="E51" s="47">
        <f t="shared" ref="E51:E68" si="1">SUM(F51:I51)</f>
        <v>31700</v>
      </c>
      <c r="F51" s="35">
        <v>9100</v>
      </c>
      <c r="G51" s="35">
        <v>6900</v>
      </c>
      <c r="H51" s="35">
        <v>7900</v>
      </c>
      <c r="I51" s="35">
        <v>7800</v>
      </c>
    </row>
    <row r="52" spans="1:9" s="2" customFormat="1">
      <c r="A52" s="7" t="s">
        <v>71</v>
      </c>
      <c r="B52" s="5">
        <v>210</v>
      </c>
      <c r="C52" s="12"/>
      <c r="D52" s="12">
        <v>9260</v>
      </c>
      <c r="E52" s="47">
        <f t="shared" si="1"/>
        <v>6974</v>
      </c>
      <c r="F52" s="35">
        <v>2002</v>
      </c>
      <c r="G52" s="35">
        <v>1518</v>
      </c>
      <c r="H52" s="35">
        <v>1738</v>
      </c>
      <c r="I52" s="35">
        <v>1716</v>
      </c>
    </row>
    <row r="53" spans="1:9" s="2" customFormat="1">
      <c r="A53" s="7" t="s">
        <v>72</v>
      </c>
      <c r="B53" s="5">
        <v>220</v>
      </c>
      <c r="C53" s="12"/>
      <c r="D53" s="12">
        <v>800</v>
      </c>
      <c r="E53" s="47">
        <f t="shared" si="1"/>
        <v>480</v>
      </c>
      <c r="F53" s="35">
        <v>200</v>
      </c>
      <c r="G53" s="35">
        <v>150</v>
      </c>
      <c r="H53" s="35">
        <v>30</v>
      </c>
      <c r="I53" s="35">
        <v>100</v>
      </c>
    </row>
    <row r="54" spans="1:9" s="2" customFormat="1">
      <c r="A54" s="7" t="s">
        <v>73</v>
      </c>
      <c r="B54" s="5">
        <v>230</v>
      </c>
      <c r="C54" s="12"/>
      <c r="D54" s="12">
        <v>6640</v>
      </c>
      <c r="E54" s="47">
        <f t="shared" si="1"/>
        <v>4916</v>
      </c>
      <c r="F54" s="35">
        <v>578.5</v>
      </c>
      <c r="G54" s="35">
        <v>1698</v>
      </c>
      <c r="H54" s="35">
        <v>1711</v>
      </c>
      <c r="I54" s="35">
        <v>928.5</v>
      </c>
    </row>
    <row r="55" spans="1:9" s="2" customFormat="1">
      <c r="A55" s="7" t="s">
        <v>74</v>
      </c>
      <c r="B55" s="5">
        <v>240</v>
      </c>
      <c r="C55" s="12"/>
      <c r="D55" s="12">
        <v>200</v>
      </c>
      <c r="E55" s="47">
        <f t="shared" si="1"/>
        <v>200</v>
      </c>
      <c r="F55" s="35">
        <v>42</v>
      </c>
      <c r="G55" s="35">
        <v>58</v>
      </c>
      <c r="H55" s="35">
        <v>50</v>
      </c>
      <c r="I55" s="35">
        <v>50</v>
      </c>
    </row>
    <row r="56" spans="1:9" s="2" customFormat="1">
      <c r="A56" s="7" t="s">
        <v>75</v>
      </c>
      <c r="B56" s="5">
        <v>250</v>
      </c>
      <c r="C56" s="12"/>
      <c r="D56" s="12">
        <v>900</v>
      </c>
      <c r="E56" s="47">
        <f t="shared" si="1"/>
        <v>844</v>
      </c>
      <c r="F56" s="35">
        <v>200</v>
      </c>
      <c r="G56" s="35">
        <v>300</v>
      </c>
      <c r="H56" s="35">
        <v>194</v>
      </c>
      <c r="I56" s="35">
        <v>150</v>
      </c>
    </row>
    <row r="57" spans="1:9" s="2" customFormat="1">
      <c r="A57" s="7" t="s">
        <v>76</v>
      </c>
      <c r="B57" s="5">
        <v>260</v>
      </c>
      <c r="C57" s="12"/>
      <c r="D57" s="12">
        <v>40</v>
      </c>
      <c r="E57" s="47">
        <f t="shared" si="1"/>
        <v>10</v>
      </c>
      <c r="F57" s="35">
        <v>10</v>
      </c>
      <c r="G57" s="35"/>
      <c r="H57" s="35"/>
      <c r="I57" s="35"/>
    </row>
    <row r="58" spans="1:9" s="2" customFormat="1" ht="37.5">
      <c r="A58" s="7" t="s">
        <v>84</v>
      </c>
      <c r="B58" s="5">
        <v>270</v>
      </c>
      <c r="C58" s="12">
        <f>C59+C60+C61+C62+C63+C64</f>
        <v>0</v>
      </c>
      <c r="D58" s="12">
        <f>D60+D61+D62+D63</f>
        <v>4930</v>
      </c>
      <c r="E58" s="47">
        <f>SUM(F58:I58)</f>
        <v>5180</v>
      </c>
      <c r="F58" s="47">
        <f>F60+F61+F62+F63</f>
        <v>2260</v>
      </c>
      <c r="G58" s="47">
        <f>G60+G61+G62+G63</f>
        <v>790</v>
      </c>
      <c r="H58" s="47">
        <f>H60+H61+H62+H63</f>
        <v>610</v>
      </c>
      <c r="I58" s="47">
        <f>I60+I61+I62+I63</f>
        <v>1520</v>
      </c>
    </row>
    <row r="59" spans="1:9" s="2" customFormat="1">
      <c r="A59" s="38" t="s">
        <v>77</v>
      </c>
      <c r="B59" s="5">
        <v>271</v>
      </c>
      <c r="C59" s="12"/>
      <c r="D59" s="12">
        <v>0</v>
      </c>
      <c r="E59" s="47">
        <f t="shared" si="1"/>
        <v>0</v>
      </c>
      <c r="F59" s="34"/>
      <c r="G59" s="34"/>
      <c r="H59" s="36"/>
      <c r="I59" s="36"/>
    </row>
    <row r="60" spans="1:9" s="2" customFormat="1">
      <c r="A60" s="38" t="s">
        <v>78</v>
      </c>
      <c r="B60" s="5">
        <v>272</v>
      </c>
      <c r="C60" s="12"/>
      <c r="D60" s="12">
        <v>230</v>
      </c>
      <c r="E60" s="47">
        <f t="shared" si="1"/>
        <v>240</v>
      </c>
      <c r="F60" s="35">
        <v>60</v>
      </c>
      <c r="G60" s="35">
        <v>60</v>
      </c>
      <c r="H60" s="35">
        <v>60</v>
      </c>
      <c r="I60" s="35">
        <v>60</v>
      </c>
    </row>
    <row r="61" spans="1:9" s="2" customFormat="1">
      <c r="A61" s="38" t="s">
        <v>79</v>
      </c>
      <c r="B61" s="5">
        <v>273</v>
      </c>
      <c r="C61" s="12"/>
      <c r="D61" s="12">
        <v>1600</v>
      </c>
      <c r="E61" s="47">
        <f t="shared" si="1"/>
        <v>1860</v>
      </c>
      <c r="F61" s="35">
        <v>500</v>
      </c>
      <c r="G61" s="35">
        <v>450</v>
      </c>
      <c r="H61" s="35">
        <v>450</v>
      </c>
      <c r="I61" s="35">
        <v>460</v>
      </c>
    </row>
    <row r="62" spans="1:9" s="2" customFormat="1">
      <c r="A62" s="38" t="s">
        <v>80</v>
      </c>
      <c r="B62" s="5">
        <v>274</v>
      </c>
      <c r="C62" s="12"/>
      <c r="D62" s="12">
        <v>2600</v>
      </c>
      <c r="E62" s="47">
        <f t="shared" si="1"/>
        <v>2960</v>
      </c>
      <c r="F62" s="35">
        <v>1600</v>
      </c>
      <c r="G62" s="35">
        <v>260</v>
      </c>
      <c r="H62" s="35">
        <v>100</v>
      </c>
      <c r="I62" s="35">
        <v>1000</v>
      </c>
    </row>
    <row r="63" spans="1:9" s="2" customFormat="1">
      <c r="A63" s="38" t="s">
        <v>81</v>
      </c>
      <c r="B63" s="5">
        <v>275</v>
      </c>
      <c r="C63" s="12"/>
      <c r="D63" s="12">
        <v>500</v>
      </c>
      <c r="E63" s="47">
        <f t="shared" si="1"/>
        <v>120</v>
      </c>
      <c r="F63" s="35">
        <v>100</v>
      </c>
      <c r="G63" s="35">
        <v>20</v>
      </c>
      <c r="H63" s="35"/>
      <c r="I63" s="35"/>
    </row>
    <row r="64" spans="1:9" s="2" customFormat="1">
      <c r="A64" s="38" t="s">
        <v>82</v>
      </c>
      <c r="B64" s="5">
        <v>276</v>
      </c>
      <c r="C64" s="12"/>
      <c r="D64" s="12">
        <v>0</v>
      </c>
      <c r="E64" s="47">
        <f t="shared" si="1"/>
        <v>0</v>
      </c>
      <c r="F64" s="34"/>
      <c r="G64" s="34"/>
      <c r="H64" s="36"/>
      <c r="I64" s="36"/>
    </row>
    <row r="65" spans="1:9" s="2" customFormat="1" ht="56.25">
      <c r="A65" s="7" t="s">
        <v>83</v>
      </c>
      <c r="B65" s="5">
        <v>280</v>
      </c>
      <c r="C65" s="12"/>
      <c r="D65" s="12">
        <v>40</v>
      </c>
      <c r="E65" s="47">
        <f t="shared" si="1"/>
        <v>40</v>
      </c>
      <c r="F65" s="35">
        <v>10</v>
      </c>
      <c r="G65" s="35">
        <v>10</v>
      </c>
      <c r="H65" s="35">
        <v>10</v>
      </c>
      <c r="I65" s="35">
        <v>10</v>
      </c>
    </row>
    <row r="66" spans="1:9" s="2" customFormat="1">
      <c r="A66" s="7" t="s">
        <v>85</v>
      </c>
      <c r="B66" s="5">
        <v>290</v>
      </c>
      <c r="C66" s="12"/>
      <c r="D66" s="12">
        <v>205</v>
      </c>
      <c r="E66" s="47">
        <f t="shared" si="1"/>
        <v>140</v>
      </c>
      <c r="F66" s="35">
        <v>35</v>
      </c>
      <c r="G66" s="35">
        <v>35</v>
      </c>
      <c r="H66" s="35">
        <v>35</v>
      </c>
      <c r="I66" s="35">
        <v>35</v>
      </c>
    </row>
    <row r="67" spans="1:9" s="2" customFormat="1">
      <c r="A67" s="7" t="s">
        <v>86</v>
      </c>
      <c r="B67" s="5">
        <v>300</v>
      </c>
      <c r="C67" s="12"/>
      <c r="D67" s="12">
        <v>250</v>
      </c>
      <c r="E67" s="47">
        <f t="shared" si="1"/>
        <v>377.5</v>
      </c>
      <c r="F67" s="35">
        <v>62.5</v>
      </c>
      <c r="G67" s="35">
        <v>212.5</v>
      </c>
      <c r="H67" s="35">
        <v>62</v>
      </c>
      <c r="I67" s="35">
        <v>40.5</v>
      </c>
    </row>
    <row r="68" spans="1:9" s="2" customFormat="1">
      <c r="A68" s="7" t="s">
        <v>49</v>
      </c>
      <c r="B68" s="5">
        <v>310</v>
      </c>
      <c r="C68" s="12"/>
      <c r="D68" s="12">
        <v>0</v>
      </c>
      <c r="E68" s="47">
        <f t="shared" si="1"/>
        <v>0</v>
      </c>
      <c r="F68" s="35"/>
      <c r="G68" s="35"/>
      <c r="H68" s="35"/>
      <c r="I68" s="35"/>
    </row>
    <row r="69" spans="1:9" s="2" customFormat="1">
      <c r="A69" s="7" t="s">
        <v>91</v>
      </c>
      <c r="B69" s="5">
        <v>320</v>
      </c>
      <c r="C69" s="12"/>
      <c r="D69" s="12">
        <v>0</v>
      </c>
      <c r="E69" s="47">
        <f>SUM(F69:I69)</f>
        <v>0</v>
      </c>
      <c r="F69" s="35"/>
      <c r="G69" s="35"/>
      <c r="H69" s="35"/>
      <c r="I69" s="35"/>
    </row>
    <row r="70" spans="1:9" s="2" customFormat="1">
      <c r="A70" s="7"/>
      <c r="B70" s="5">
        <v>321</v>
      </c>
      <c r="C70" s="12"/>
      <c r="D70" s="12"/>
      <c r="E70" s="47"/>
      <c r="F70" s="35"/>
      <c r="G70" s="35"/>
      <c r="H70" s="35"/>
      <c r="I70" s="35"/>
    </row>
    <row r="71" spans="1:9" s="2" customFormat="1">
      <c r="A71" s="7"/>
      <c r="B71" s="5">
        <v>322</v>
      </c>
      <c r="C71" s="12"/>
      <c r="D71" s="12"/>
      <c r="E71" s="47"/>
      <c r="F71" s="35"/>
      <c r="G71" s="35"/>
      <c r="H71" s="35"/>
      <c r="I71" s="35"/>
    </row>
    <row r="72" spans="1:9" s="2" customFormat="1">
      <c r="A72" s="7" t="s">
        <v>87</v>
      </c>
      <c r="B72" s="5">
        <v>330</v>
      </c>
      <c r="C72" s="47">
        <f>SUM(C51:C58)+SUM(C65:C69)</f>
        <v>0</v>
      </c>
      <c r="D72" s="47">
        <f>D51+D52+D53+D54+D55+D56+D57+D58+D65+D66+D67</f>
        <v>65265</v>
      </c>
      <c r="E72" s="47">
        <f>SUM(F72:I72)</f>
        <v>50861.5</v>
      </c>
      <c r="F72" s="47">
        <f>F51+F52+F53+F54+F55+F56+F57+F58+F65+F66+F67</f>
        <v>14500</v>
      </c>
      <c r="G72" s="47">
        <f>G51+G52+G53+G54+G55+G56+G57+G58+G65+G66+G67</f>
        <v>11671.5</v>
      </c>
      <c r="H72" s="47">
        <f>H51+H52+H53+H54+H55+H56+H57+H58+H65+H66+H67</f>
        <v>12340</v>
      </c>
      <c r="I72" s="47">
        <f>I51+I52+I53+I54+I55+I56+I57+I58+I65+I66+I67</f>
        <v>12350</v>
      </c>
    </row>
    <row r="73" spans="1:9" s="2" customFormat="1">
      <c r="A73" s="75" t="s">
        <v>92</v>
      </c>
      <c r="B73" s="69"/>
      <c r="C73" s="69"/>
      <c r="D73" s="69"/>
      <c r="E73" s="69"/>
      <c r="F73" s="69"/>
      <c r="G73" s="69"/>
      <c r="H73" s="69"/>
      <c r="I73" s="70"/>
    </row>
    <row r="74" spans="1:9" s="2" customFormat="1">
      <c r="A74" s="7" t="s">
        <v>93</v>
      </c>
      <c r="B74" s="5">
        <v>400</v>
      </c>
      <c r="C74" s="47">
        <f>C53+C54+C55+C58</f>
        <v>0</v>
      </c>
      <c r="D74" s="47">
        <f>D53+D54+D55+D58</f>
        <v>12570</v>
      </c>
      <c r="E74" s="47">
        <f t="shared" ref="E74:E79" si="2">SUM(F74:I74)</f>
        <v>10776</v>
      </c>
      <c r="F74" s="47">
        <f>F53+F54+F55+F58</f>
        <v>3080.5</v>
      </c>
      <c r="G74" s="47">
        <f>G53+G54+G55+G58</f>
        <v>2696</v>
      </c>
      <c r="H74" s="47">
        <f>H53+H54+H55+H58</f>
        <v>2401</v>
      </c>
      <c r="I74" s="47">
        <f>I53+I54+I55+I58</f>
        <v>2598.5</v>
      </c>
    </row>
    <row r="75" spans="1:9" s="2" customFormat="1">
      <c r="A75" s="7" t="s">
        <v>94</v>
      </c>
      <c r="B75" s="5">
        <v>410</v>
      </c>
      <c r="C75" s="47">
        <f>C51</f>
        <v>0</v>
      </c>
      <c r="D75" s="47">
        <f>D51</f>
        <v>42000</v>
      </c>
      <c r="E75" s="47">
        <f t="shared" si="2"/>
        <v>31700</v>
      </c>
      <c r="F75" s="47">
        <f t="shared" ref="F75:I76" si="3">F51</f>
        <v>9100</v>
      </c>
      <c r="G75" s="47">
        <f t="shared" si="3"/>
        <v>6900</v>
      </c>
      <c r="H75" s="47">
        <f t="shared" si="3"/>
        <v>7900</v>
      </c>
      <c r="I75" s="47">
        <f t="shared" si="3"/>
        <v>7800</v>
      </c>
    </row>
    <row r="76" spans="1:9" s="2" customFormat="1">
      <c r="A76" s="7" t="s">
        <v>96</v>
      </c>
      <c r="B76" s="5">
        <v>420</v>
      </c>
      <c r="C76" s="47">
        <f>C52</f>
        <v>0</v>
      </c>
      <c r="D76" s="47">
        <f>D52</f>
        <v>9260</v>
      </c>
      <c r="E76" s="47">
        <f t="shared" si="2"/>
        <v>6974</v>
      </c>
      <c r="F76" s="47">
        <f t="shared" si="3"/>
        <v>2002</v>
      </c>
      <c r="G76" s="47">
        <f t="shared" si="3"/>
        <v>1518</v>
      </c>
      <c r="H76" s="47">
        <f t="shared" si="3"/>
        <v>1738</v>
      </c>
      <c r="I76" s="47">
        <f t="shared" si="3"/>
        <v>1716</v>
      </c>
    </row>
    <row r="77" spans="1:9" s="2" customFormat="1">
      <c r="A77" s="7" t="s">
        <v>49</v>
      </c>
      <c r="B77" s="5">
        <v>430</v>
      </c>
      <c r="C77" s="47">
        <f>C68</f>
        <v>0</v>
      </c>
      <c r="D77" s="47">
        <f>D68</f>
        <v>0</v>
      </c>
      <c r="E77" s="47">
        <f t="shared" si="2"/>
        <v>0</v>
      </c>
      <c r="F77" s="47">
        <f>F68</f>
        <v>0</v>
      </c>
      <c r="G77" s="47">
        <f>G68</f>
        <v>0</v>
      </c>
      <c r="H77" s="47">
        <f>H68</f>
        <v>0</v>
      </c>
      <c r="I77" s="47">
        <f>I68</f>
        <v>0</v>
      </c>
    </row>
    <row r="78" spans="1:9" s="2" customFormat="1">
      <c r="A78" s="7" t="s">
        <v>97</v>
      </c>
      <c r="B78" s="5">
        <v>440</v>
      </c>
      <c r="C78" s="47">
        <f>C56+C57+C65+C66+C67+C69</f>
        <v>0</v>
      </c>
      <c r="D78" s="47">
        <f>D56+D57+D65+D66+D67+D69</f>
        <v>1435</v>
      </c>
      <c r="E78" s="47">
        <f t="shared" si="2"/>
        <v>1411.5</v>
      </c>
      <c r="F78" s="47">
        <f>F56+F57+F65+F66+F67+F69</f>
        <v>317.5</v>
      </c>
      <c r="G78" s="47">
        <f>G56+G57+G65+G66+G67+G69</f>
        <v>557.5</v>
      </c>
      <c r="H78" s="47">
        <f>H56+H57+H65+H66+H67+H69</f>
        <v>301</v>
      </c>
      <c r="I78" s="47">
        <f>I56+I57+I65+I66+I67+I69</f>
        <v>235.5</v>
      </c>
    </row>
    <row r="79" spans="1:9" s="2" customFormat="1">
      <c r="A79" s="7" t="s">
        <v>98</v>
      </c>
      <c r="B79" s="5">
        <v>450</v>
      </c>
      <c r="C79" s="47">
        <f>SUM(C74:C78)</f>
        <v>0</v>
      </c>
      <c r="D79" s="47">
        <f>SUM(D74:D78)</f>
        <v>65265</v>
      </c>
      <c r="E79" s="47">
        <f t="shared" si="2"/>
        <v>50861.5</v>
      </c>
      <c r="F79" s="47">
        <f>SUM(F74:F78)</f>
        <v>14500</v>
      </c>
      <c r="G79" s="47">
        <f>SUM(G74:G78)</f>
        <v>11671.5</v>
      </c>
      <c r="H79" s="47">
        <f>SUM(H74:H78)</f>
        <v>12340</v>
      </c>
      <c r="I79" s="47">
        <f>SUM(I74:I78)</f>
        <v>12350</v>
      </c>
    </row>
    <row r="80" spans="1:9" s="2" customFormat="1">
      <c r="A80" s="75" t="s">
        <v>53</v>
      </c>
      <c r="B80" s="69"/>
      <c r="C80" s="69"/>
      <c r="D80" s="69"/>
      <c r="E80" s="69"/>
      <c r="F80" s="69"/>
      <c r="G80" s="69"/>
      <c r="H80" s="69"/>
      <c r="I80" s="70"/>
    </row>
    <row r="81" spans="1:9" s="2" customFormat="1">
      <c r="A81" s="7" t="s">
        <v>61</v>
      </c>
      <c r="B81" s="5">
        <v>500</v>
      </c>
      <c r="C81" s="47">
        <f>SUM(C82)</f>
        <v>0</v>
      </c>
      <c r="D81" s="47"/>
      <c r="E81" s="47">
        <f>SUM(F81:I81)</f>
        <v>0</v>
      </c>
      <c r="F81" s="47">
        <f>SUM(F82)</f>
        <v>0</v>
      </c>
      <c r="G81" s="47">
        <f>SUM(G82)</f>
        <v>0</v>
      </c>
      <c r="H81" s="47">
        <f>SUM(H82)</f>
        <v>0</v>
      </c>
      <c r="I81" s="47">
        <f>SUM(I82)</f>
        <v>0</v>
      </c>
    </row>
    <row r="82" spans="1:9" s="2" customFormat="1" ht="37.5">
      <c r="A82" s="7" t="s">
        <v>52</v>
      </c>
      <c r="B82" s="40">
        <v>501</v>
      </c>
      <c r="C82" s="12"/>
      <c r="D82" s="34"/>
      <c r="E82" s="36">
        <f>SUM(F82:I82)</f>
        <v>0</v>
      </c>
      <c r="F82" s="34"/>
      <c r="G82" s="34"/>
      <c r="H82" s="36"/>
      <c r="I82" s="36"/>
    </row>
    <row r="83" spans="1:9" s="2" customFormat="1">
      <c r="A83" s="9" t="s">
        <v>50</v>
      </c>
      <c r="B83" s="33">
        <v>510</v>
      </c>
      <c r="C83" s="47">
        <f>SUM(C84:C89)</f>
        <v>0</v>
      </c>
      <c r="D83" s="47">
        <f>D85+D89</f>
        <v>750</v>
      </c>
      <c r="E83" s="47">
        <f t="shared" ref="E83:E89" si="4">SUM(F83:I83)</f>
        <v>648</v>
      </c>
      <c r="F83" s="47">
        <f>SUM(F84:F89)</f>
        <v>0</v>
      </c>
      <c r="G83" s="47">
        <f>SUM(G84:G89)</f>
        <v>588</v>
      </c>
      <c r="H83" s="47">
        <f>SUM(H84:H89)</f>
        <v>60</v>
      </c>
      <c r="I83" s="47">
        <f>SUM(I84:I89)</f>
        <v>0</v>
      </c>
    </row>
    <row r="84" spans="1:9" s="2" customFormat="1">
      <c r="A84" s="7" t="s">
        <v>0</v>
      </c>
      <c r="B84" s="41">
        <v>511</v>
      </c>
      <c r="C84" s="35"/>
      <c r="D84" s="35">
        <v>0</v>
      </c>
      <c r="E84" s="50">
        <f t="shared" si="4"/>
        <v>0</v>
      </c>
      <c r="F84" s="35"/>
      <c r="G84" s="35"/>
      <c r="H84" s="35"/>
      <c r="I84" s="35"/>
    </row>
    <row r="85" spans="1:9" s="2" customFormat="1">
      <c r="A85" s="7" t="s">
        <v>1</v>
      </c>
      <c r="B85" s="42">
        <v>512</v>
      </c>
      <c r="C85" s="35"/>
      <c r="D85" s="35">
        <v>750</v>
      </c>
      <c r="E85" s="50">
        <f t="shared" si="4"/>
        <v>0</v>
      </c>
      <c r="F85" s="35"/>
      <c r="G85" s="35"/>
      <c r="H85" s="35"/>
      <c r="I85" s="35"/>
    </row>
    <row r="86" spans="1:9" s="2" customFormat="1" ht="37.5">
      <c r="A86" s="7" t="s">
        <v>16</v>
      </c>
      <c r="B86" s="41">
        <v>513</v>
      </c>
      <c r="C86" s="35"/>
      <c r="D86" s="35">
        <v>0</v>
      </c>
      <c r="E86" s="50">
        <f t="shared" si="4"/>
        <v>648</v>
      </c>
      <c r="F86" s="35"/>
      <c r="G86" s="35">
        <v>588</v>
      </c>
      <c r="H86" s="35">
        <v>60</v>
      </c>
      <c r="I86" s="35"/>
    </row>
    <row r="87" spans="1:9" s="2" customFormat="1">
      <c r="A87" s="7" t="s">
        <v>2</v>
      </c>
      <c r="B87" s="42">
        <v>514</v>
      </c>
      <c r="C87" s="35"/>
      <c r="D87" s="35">
        <v>0</v>
      </c>
      <c r="E87" s="50">
        <f t="shared" si="4"/>
        <v>0</v>
      </c>
      <c r="F87" s="35"/>
      <c r="G87" s="35"/>
      <c r="H87" s="35"/>
      <c r="I87" s="35"/>
    </row>
    <row r="88" spans="1:9" s="2" customFormat="1" ht="37.5">
      <c r="A88" s="7" t="s">
        <v>17</v>
      </c>
      <c r="B88" s="41">
        <v>515</v>
      </c>
      <c r="C88" s="35"/>
      <c r="D88" s="35">
        <v>0</v>
      </c>
      <c r="E88" s="50">
        <f t="shared" si="4"/>
        <v>0</v>
      </c>
      <c r="F88" s="35"/>
      <c r="G88" s="35"/>
      <c r="H88" s="35"/>
      <c r="I88" s="35"/>
    </row>
    <row r="89" spans="1:9" s="2" customFormat="1">
      <c r="A89" s="7" t="s">
        <v>37</v>
      </c>
      <c r="B89" s="43">
        <v>516</v>
      </c>
      <c r="C89" s="35"/>
      <c r="D89" s="35"/>
      <c r="E89" s="50">
        <f t="shared" si="4"/>
        <v>0</v>
      </c>
      <c r="F89" s="35"/>
      <c r="G89" s="35"/>
      <c r="H89" s="35"/>
      <c r="I89" s="35"/>
    </row>
    <row r="90" spans="1:9" s="2" customFormat="1">
      <c r="A90" s="75" t="s">
        <v>60</v>
      </c>
      <c r="B90" s="69"/>
      <c r="C90" s="69"/>
      <c r="D90" s="69"/>
      <c r="E90" s="69"/>
      <c r="F90" s="69"/>
      <c r="G90" s="69"/>
      <c r="H90" s="69"/>
      <c r="I90" s="70"/>
    </row>
    <row r="91" spans="1:9" s="2" customFormat="1" ht="37.5">
      <c r="A91" s="7" t="s">
        <v>62</v>
      </c>
      <c r="B91" s="46">
        <v>600</v>
      </c>
      <c r="C91" s="47">
        <f>SUM(C92:C95)</f>
        <v>0</v>
      </c>
      <c r="D91" s="47">
        <f>SUM(D92:D95)</f>
        <v>0</v>
      </c>
      <c r="E91" s="47">
        <f t="shared" ref="E91:E99" si="5">SUM(F91:I91)</f>
        <v>0</v>
      </c>
      <c r="F91" s="47">
        <f>SUM(F92:F95)</f>
        <v>0</v>
      </c>
      <c r="G91" s="47">
        <f>SUM(G92:G95)</f>
        <v>0</v>
      </c>
      <c r="H91" s="47">
        <f>SUM(H92:H95)</f>
        <v>0</v>
      </c>
      <c r="I91" s="47">
        <f>SUM(I92:I95)</f>
        <v>0</v>
      </c>
    </row>
    <row r="92" spans="1:9" s="2" customFormat="1">
      <c r="A92" s="38" t="s">
        <v>63</v>
      </c>
      <c r="B92" s="43">
        <v>601</v>
      </c>
      <c r="C92" s="35"/>
      <c r="D92" s="35"/>
      <c r="E92" s="35">
        <f t="shared" si="5"/>
        <v>0</v>
      </c>
      <c r="F92" s="35"/>
      <c r="G92" s="35"/>
      <c r="H92" s="35"/>
      <c r="I92" s="35"/>
    </row>
    <row r="93" spans="1:9" s="2" customFormat="1">
      <c r="A93" s="38" t="s">
        <v>64</v>
      </c>
      <c r="B93" s="43">
        <v>602</v>
      </c>
      <c r="C93" s="35"/>
      <c r="D93" s="35"/>
      <c r="E93" s="35">
        <f t="shared" si="5"/>
        <v>0</v>
      </c>
      <c r="F93" s="35"/>
      <c r="G93" s="35"/>
      <c r="H93" s="35"/>
      <c r="I93" s="35"/>
    </row>
    <row r="94" spans="1:9" s="2" customFormat="1">
      <c r="A94" s="38" t="s">
        <v>65</v>
      </c>
      <c r="B94" s="43">
        <v>603</v>
      </c>
      <c r="C94" s="35"/>
      <c r="D94" s="35"/>
      <c r="E94" s="35">
        <f t="shared" si="5"/>
        <v>0</v>
      </c>
      <c r="F94" s="35"/>
      <c r="G94" s="35"/>
      <c r="H94" s="35"/>
      <c r="I94" s="35"/>
    </row>
    <row r="95" spans="1:9" s="2" customFormat="1">
      <c r="A95" s="7" t="s">
        <v>66</v>
      </c>
      <c r="B95" s="46">
        <v>610</v>
      </c>
      <c r="C95" s="35"/>
      <c r="D95" s="35"/>
      <c r="E95" s="35">
        <f t="shared" si="5"/>
        <v>0</v>
      </c>
      <c r="F95" s="35"/>
      <c r="G95" s="35"/>
      <c r="H95" s="35"/>
      <c r="I95" s="35"/>
    </row>
    <row r="96" spans="1:9" s="2" customFormat="1" ht="37.5">
      <c r="A96" s="7" t="s">
        <v>67</v>
      </c>
      <c r="B96" s="46">
        <v>620</v>
      </c>
      <c r="C96" s="47">
        <f>SUM(C97:C100)</f>
        <v>0</v>
      </c>
      <c r="D96" s="47">
        <f>SUM(D97:D100)</f>
        <v>0</v>
      </c>
      <c r="E96" s="47">
        <f t="shared" si="5"/>
        <v>0</v>
      </c>
      <c r="F96" s="47">
        <f>SUM(F97:F100)</f>
        <v>0</v>
      </c>
      <c r="G96" s="47">
        <f>SUM(G97:G100)</f>
        <v>0</v>
      </c>
      <c r="H96" s="47">
        <f>SUM(H97:H100)</f>
        <v>0</v>
      </c>
      <c r="I96" s="47">
        <f>SUM(I97:I100)</f>
        <v>0</v>
      </c>
    </row>
    <row r="97" spans="1:9" s="2" customFormat="1">
      <c r="A97" s="38" t="s">
        <v>63</v>
      </c>
      <c r="B97" s="43">
        <v>621</v>
      </c>
      <c r="C97" s="35"/>
      <c r="D97" s="35"/>
      <c r="E97" s="35">
        <f t="shared" si="5"/>
        <v>0</v>
      </c>
      <c r="F97" s="35"/>
      <c r="G97" s="35"/>
      <c r="H97" s="35"/>
      <c r="I97" s="35"/>
    </row>
    <row r="98" spans="1:9" s="2" customFormat="1">
      <c r="A98" s="38" t="s">
        <v>64</v>
      </c>
      <c r="B98" s="43">
        <v>622</v>
      </c>
      <c r="C98" s="35"/>
      <c r="D98" s="35"/>
      <c r="E98" s="35">
        <f t="shared" si="5"/>
        <v>0</v>
      </c>
      <c r="F98" s="35"/>
      <c r="G98" s="35"/>
      <c r="H98" s="35"/>
      <c r="I98" s="35"/>
    </row>
    <row r="99" spans="1:9" s="2" customFormat="1">
      <c r="A99" s="38" t="s">
        <v>65</v>
      </c>
      <c r="B99" s="43">
        <v>623</v>
      </c>
      <c r="C99" s="35"/>
      <c r="D99" s="35"/>
      <c r="E99" s="35">
        <f t="shared" si="5"/>
        <v>0</v>
      </c>
      <c r="F99" s="35"/>
      <c r="G99" s="35"/>
      <c r="H99" s="35"/>
      <c r="I99" s="35"/>
    </row>
    <row r="100" spans="1:9" s="2" customFormat="1">
      <c r="A100" s="7" t="s">
        <v>38</v>
      </c>
      <c r="B100" s="46">
        <v>630</v>
      </c>
      <c r="C100" s="35"/>
      <c r="D100" s="35"/>
      <c r="E100" s="35">
        <f>SUM(F100:I100)</f>
        <v>0</v>
      </c>
      <c r="F100" s="35"/>
      <c r="G100" s="35"/>
      <c r="H100" s="35"/>
      <c r="I100" s="35"/>
    </row>
    <row r="101" spans="1:9">
      <c r="A101" s="9" t="s">
        <v>13</v>
      </c>
      <c r="B101" s="10">
        <v>700</v>
      </c>
      <c r="C101" s="47">
        <f>C41+C42+C43+C47+C81+C91</f>
        <v>0</v>
      </c>
      <c r="D101" s="47">
        <f>D41+D42+D43+D47+D81+D91</f>
        <v>66015</v>
      </c>
      <c r="E101" s="47">
        <f>SUM(F101:I101)</f>
        <v>51509.5</v>
      </c>
      <c r="F101" s="47">
        <f>F41+F42+F43+F47+F81+F91</f>
        <v>14500</v>
      </c>
      <c r="G101" s="47">
        <f>G41+G42+G43+G47+G81+G91</f>
        <v>12259.5</v>
      </c>
      <c r="H101" s="47">
        <f>H41+H42+H43+H47+H81+H91</f>
        <v>12400</v>
      </c>
      <c r="I101" s="47">
        <f>I41+I42+I43+I47+I81+I91</f>
        <v>12350</v>
      </c>
    </row>
    <row r="102" spans="1:9">
      <c r="A102" s="9" t="s">
        <v>22</v>
      </c>
      <c r="B102" s="10">
        <v>800</v>
      </c>
      <c r="C102" s="47">
        <f>C72+C96+C83</f>
        <v>0</v>
      </c>
      <c r="D102" s="47">
        <f>D72+D96+D83</f>
        <v>66015</v>
      </c>
      <c r="E102" s="47">
        <f>SUM(F102:I102)</f>
        <v>51509.5</v>
      </c>
      <c r="F102" s="47">
        <f>F72+F96+F83</f>
        <v>14500</v>
      </c>
      <c r="G102" s="47">
        <f>G72+G96+G83</f>
        <v>12259.5</v>
      </c>
      <c r="H102" s="47">
        <f>H72+H96+H83</f>
        <v>12400</v>
      </c>
      <c r="I102" s="47">
        <f>I72+I96+I83</f>
        <v>12350</v>
      </c>
    </row>
    <row r="103" spans="1:9">
      <c r="A103" s="7" t="s">
        <v>54</v>
      </c>
      <c r="B103" s="8">
        <v>850</v>
      </c>
      <c r="C103" s="35">
        <f t="shared" ref="C103:I103" si="6">C101-C102</f>
        <v>0</v>
      </c>
      <c r="D103" s="35">
        <f t="shared" si="6"/>
        <v>0</v>
      </c>
      <c r="E103" s="35">
        <f t="shared" si="6"/>
        <v>0</v>
      </c>
      <c r="F103" s="35">
        <f t="shared" si="6"/>
        <v>0</v>
      </c>
      <c r="G103" s="35">
        <f t="shared" si="6"/>
        <v>0</v>
      </c>
      <c r="H103" s="35">
        <f t="shared" si="6"/>
        <v>0</v>
      </c>
      <c r="I103" s="35">
        <f t="shared" si="6"/>
        <v>0</v>
      </c>
    </row>
    <row r="104" spans="1:9">
      <c r="A104" s="75" t="s">
        <v>106</v>
      </c>
      <c r="B104" s="69"/>
      <c r="C104" s="45"/>
      <c r="D104" s="45"/>
      <c r="E104" s="37"/>
      <c r="F104" s="37" t="s">
        <v>57</v>
      </c>
      <c r="G104" s="37" t="s">
        <v>58</v>
      </c>
      <c r="H104" s="37" t="s">
        <v>55</v>
      </c>
      <c r="I104" s="37" t="s">
        <v>56</v>
      </c>
    </row>
    <row r="105" spans="1:9">
      <c r="A105" s="7" t="s">
        <v>68</v>
      </c>
      <c r="B105" s="8">
        <v>900</v>
      </c>
      <c r="C105" s="34"/>
      <c r="D105" s="12"/>
      <c r="E105" s="52">
        <v>240</v>
      </c>
      <c r="F105" s="52">
        <v>240</v>
      </c>
      <c r="G105" s="52">
        <v>240</v>
      </c>
      <c r="H105" s="52">
        <v>240</v>
      </c>
      <c r="I105" s="52">
        <v>240</v>
      </c>
    </row>
    <row r="106" spans="1:9">
      <c r="A106" s="7" t="s">
        <v>100</v>
      </c>
      <c r="B106" s="8">
        <v>910</v>
      </c>
      <c r="C106" s="35"/>
      <c r="D106" s="35"/>
      <c r="E106" s="35">
        <v>16000</v>
      </c>
      <c r="F106" s="35">
        <v>16000</v>
      </c>
      <c r="G106" s="35">
        <v>16000</v>
      </c>
      <c r="H106" s="35">
        <v>16000</v>
      </c>
      <c r="I106" s="35">
        <v>16000</v>
      </c>
    </row>
    <row r="107" spans="1:9">
      <c r="A107" s="7" t="s">
        <v>59</v>
      </c>
      <c r="B107" s="8">
        <v>920</v>
      </c>
      <c r="C107" s="34"/>
      <c r="D107" s="34"/>
      <c r="E107" s="34"/>
      <c r="F107" s="34"/>
      <c r="G107" s="34"/>
      <c r="H107" s="34"/>
      <c r="I107" s="34"/>
    </row>
    <row r="108" spans="1:9" ht="37.5">
      <c r="A108" s="7" t="s">
        <v>69</v>
      </c>
      <c r="B108" s="8">
        <v>930</v>
      </c>
      <c r="C108" s="34"/>
      <c r="D108" s="34"/>
      <c r="E108" s="34"/>
      <c r="F108" s="34"/>
      <c r="G108" s="34"/>
      <c r="H108" s="34"/>
      <c r="I108" s="34"/>
    </row>
    <row r="109" spans="1:9">
      <c r="A109" s="7" t="s">
        <v>101</v>
      </c>
      <c r="B109" s="8">
        <v>940</v>
      </c>
      <c r="C109" s="12"/>
      <c r="D109" s="12"/>
      <c r="E109" s="12"/>
      <c r="F109" s="12"/>
      <c r="G109" s="12"/>
      <c r="H109" s="12"/>
      <c r="I109" s="12"/>
    </row>
    <row r="110" spans="1:9">
      <c r="A110" s="7" t="s">
        <v>102</v>
      </c>
      <c r="B110" s="8">
        <v>950</v>
      </c>
      <c r="C110" s="12"/>
      <c r="D110" s="12"/>
      <c r="E110" s="12"/>
      <c r="F110" s="12"/>
      <c r="G110" s="12"/>
      <c r="H110" s="12"/>
      <c r="I110" s="12"/>
    </row>
    <row r="111" spans="1:9">
      <c r="A111" s="18"/>
      <c r="B111" s="1"/>
      <c r="C111" s="44"/>
      <c r="D111" s="44"/>
      <c r="E111" s="44"/>
      <c r="F111" s="44"/>
      <c r="G111" s="44"/>
      <c r="H111" s="44"/>
      <c r="I111" s="44"/>
    </row>
    <row r="112" spans="1:9" ht="37.5">
      <c r="A112" s="18" t="s">
        <v>88</v>
      </c>
      <c r="B112" s="1"/>
      <c r="C112" s="44"/>
      <c r="D112" s="44"/>
      <c r="E112" s="44"/>
      <c r="F112" s="44"/>
      <c r="G112" s="44"/>
      <c r="H112" s="44"/>
      <c r="I112" s="44"/>
    </row>
    <row r="113" spans="1:9">
      <c r="A113" s="18"/>
      <c r="C113" s="20"/>
      <c r="D113" s="19"/>
      <c r="E113" s="19"/>
      <c r="F113" s="19"/>
      <c r="G113" s="19"/>
      <c r="H113" s="19"/>
      <c r="I113" s="19"/>
    </row>
    <row r="114" spans="1:9" ht="37.5">
      <c r="A114" s="27" t="s">
        <v>118</v>
      </c>
      <c r="B114" s="1"/>
      <c r="C114" s="73" t="s">
        <v>33</v>
      </c>
      <c r="D114" s="73"/>
      <c r="E114" s="73"/>
      <c r="F114" s="13"/>
      <c r="G114" s="74" t="s">
        <v>116</v>
      </c>
      <c r="H114" s="74"/>
      <c r="I114" s="74"/>
    </row>
    <row r="115" spans="1:9" s="2" customFormat="1">
      <c r="A115" s="29" t="s">
        <v>32</v>
      </c>
      <c r="B115" s="3"/>
      <c r="C115" s="57" t="s">
        <v>36</v>
      </c>
      <c r="D115" s="57"/>
      <c r="E115" s="57"/>
      <c r="F115" s="17"/>
      <c r="G115" s="71" t="s">
        <v>20</v>
      </c>
      <c r="H115" s="71"/>
      <c r="I115" s="71"/>
    </row>
    <row r="116" spans="1:9">
      <c r="A116" s="18"/>
      <c r="C116" s="20"/>
      <c r="D116" s="19"/>
      <c r="E116" s="19"/>
      <c r="F116" s="19"/>
      <c r="G116" s="19"/>
      <c r="H116" s="19"/>
      <c r="I116" s="19"/>
    </row>
    <row r="117" spans="1:9">
      <c r="A117" s="18"/>
      <c r="C117" s="20"/>
      <c r="D117" s="19"/>
      <c r="E117" s="19"/>
      <c r="F117" s="19"/>
      <c r="G117" s="19"/>
      <c r="H117" s="19"/>
      <c r="I117" s="19"/>
    </row>
    <row r="118" spans="1:9">
      <c r="A118" s="18"/>
      <c r="C118" s="20"/>
      <c r="D118" s="19"/>
      <c r="E118" s="19"/>
      <c r="F118" s="19"/>
      <c r="G118" s="19"/>
      <c r="H118" s="19"/>
      <c r="I118" s="19"/>
    </row>
    <row r="119" spans="1:9">
      <c r="A119" s="18"/>
      <c r="C119" s="20"/>
      <c r="D119" s="19"/>
      <c r="E119" s="19"/>
      <c r="F119" s="19"/>
      <c r="G119" s="19"/>
      <c r="H119" s="19"/>
      <c r="I119" s="19"/>
    </row>
    <row r="120" spans="1:9">
      <c r="A120" s="18"/>
      <c r="C120" s="20"/>
      <c r="D120" s="19"/>
      <c r="E120" s="19"/>
      <c r="F120" s="19"/>
      <c r="G120" s="19"/>
      <c r="H120" s="19"/>
      <c r="I120" s="19"/>
    </row>
    <row r="121" spans="1:9">
      <c r="A121" s="18"/>
      <c r="C121" s="20"/>
      <c r="D121" s="19"/>
      <c r="E121" s="19"/>
      <c r="F121" s="19"/>
      <c r="G121" s="19"/>
      <c r="H121" s="19"/>
      <c r="I121" s="19"/>
    </row>
    <row r="122" spans="1:9">
      <c r="A122" s="18"/>
      <c r="C122" s="20"/>
      <c r="D122" s="19"/>
      <c r="E122" s="19"/>
      <c r="F122" s="19"/>
      <c r="G122" s="19"/>
      <c r="H122" s="19"/>
      <c r="I122" s="19"/>
    </row>
    <row r="123" spans="1:9">
      <c r="A123" s="18"/>
      <c r="C123" s="20"/>
      <c r="D123" s="19"/>
      <c r="E123" s="19"/>
      <c r="F123" s="19"/>
      <c r="G123" s="19"/>
      <c r="H123" s="19"/>
      <c r="I123" s="19"/>
    </row>
    <row r="124" spans="1:9">
      <c r="A124" s="18"/>
      <c r="C124" s="20"/>
      <c r="D124" s="19"/>
      <c r="E124" s="19"/>
      <c r="F124" s="19"/>
      <c r="G124" s="19"/>
      <c r="H124" s="19"/>
      <c r="I124" s="19"/>
    </row>
    <row r="125" spans="1:9">
      <c r="A125" s="18"/>
      <c r="C125" s="20"/>
      <c r="D125" s="19"/>
      <c r="E125" s="19"/>
      <c r="F125" s="19"/>
      <c r="G125" s="19"/>
      <c r="H125" s="19"/>
      <c r="I125" s="19"/>
    </row>
    <row r="126" spans="1:9">
      <c r="A126" s="18"/>
      <c r="C126" s="20"/>
      <c r="D126" s="19"/>
      <c r="E126" s="19"/>
      <c r="F126" s="19"/>
      <c r="G126" s="19"/>
      <c r="H126" s="19"/>
      <c r="I126" s="19"/>
    </row>
    <row r="127" spans="1:9">
      <c r="A127" s="18"/>
      <c r="C127" s="20"/>
      <c r="D127" s="19"/>
      <c r="E127" s="19"/>
      <c r="F127" s="19"/>
      <c r="G127" s="19"/>
      <c r="H127" s="19"/>
      <c r="I127" s="19"/>
    </row>
    <row r="128" spans="1:9">
      <c r="A128" s="18"/>
      <c r="C128" s="20"/>
      <c r="D128" s="19"/>
      <c r="E128" s="19"/>
      <c r="F128" s="19"/>
      <c r="G128" s="19"/>
      <c r="H128" s="19"/>
      <c r="I128" s="19"/>
    </row>
    <row r="129" spans="1:9">
      <c r="A129" s="18"/>
      <c r="C129" s="20"/>
      <c r="D129" s="19"/>
      <c r="E129" s="19"/>
      <c r="F129" s="19"/>
      <c r="G129" s="19"/>
      <c r="H129" s="19"/>
      <c r="I129" s="19"/>
    </row>
    <row r="130" spans="1:9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24"/>
    </row>
    <row r="158" spans="1:9">
      <c r="A158" s="24"/>
    </row>
    <row r="159" spans="1:9">
      <c r="A159" s="24"/>
    </row>
    <row r="160" spans="1:9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  <row r="168" spans="1:1">
      <c r="A168" s="24"/>
    </row>
    <row r="169" spans="1:1">
      <c r="A169" s="24"/>
    </row>
    <row r="170" spans="1:1">
      <c r="A170" s="24"/>
    </row>
    <row r="171" spans="1:1">
      <c r="A171" s="24"/>
    </row>
    <row r="172" spans="1:1">
      <c r="A172" s="24"/>
    </row>
    <row r="173" spans="1:1">
      <c r="A173" s="24"/>
    </row>
    <row r="174" spans="1:1">
      <c r="A174" s="24"/>
    </row>
    <row r="175" spans="1:1">
      <c r="A175" s="24"/>
    </row>
    <row r="176" spans="1:1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</sheetData>
  <mergeCells count="42">
    <mergeCell ref="C115:E115"/>
    <mergeCell ref="G115:I115"/>
    <mergeCell ref="A40:I40"/>
    <mergeCell ref="C114:E114"/>
    <mergeCell ref="G114:I114"/>
    <mergeCell ref="A104:B104"/>
    <mergeCell ref="A50:I50"/>
    <mergeCell ref="A90:I90"/>
    <mergeCell ref="A80:I80"/>
    <mergeCell ref="A73:I73"/>
    <mergeCell ref="A39:I39"/>
    <mergeCell ref="A33:I33"/>
    <mergeCell ref="D36:D37"/>
    <mergeCell ref="E36:E37"/>
    <mergeCell ref="F36:I36"/>
    <mergeCell ref="C36:C37"/>
    <mergeCell ref="F2:I4"/>
    <mergeCell ref="A34:I34"/>
    <mergeCell ref="A36:A37"/>
    <mergeCell ref="B36:B37"/>
    <mergeCell ref="B23:E23"/>
    <mergeCell ref="G5:I5"/>
    <mergeCell ref="G6:I6"/>
    <mergeCell ref="G7:I7"/>
    <mergeCell ref="B30:E30"/>
    <mergeCell ref="B31:E31"/>
    <mergeCell ref="B29:F29"/>
    <mergeCell ref="B19:E19"/>
    <mergeCell ref="B27:E27"/>
    <mergeCell ref="F27:H27"/>
    <mergeCell ref="B24:E24"/>
    <mergeCell ref="B22:E22"/>
    <mergeCell ref="B25:E25"/>
    <mergeCell ref="B26:E26"/>
    <mergeCell ref="F26:H26"/>
    <mergeCell ref="B28:E28"/>
    <mergeCell ref="G8:I8"/>
    <mergeCell ref="G9:I9"/>
    <mergeCell ref="B20:F20"/>
    <mergeCell ref="B21:E21"/>
    <mergeCell ref="H16:I16"/>
    <mergeCell ref="H19:I19"/>
  </mergeCells>
  <phoneticPr fontId="3" type="noConversion"/>
  <pageMargins left="0.39370078740157483" right="0.27559055118110237" top="0.59055118110236227" bottom="0.35433070866141736" header="0.39370078740157483" footer="0.31496062992125984"/>
  <pageSetup paperSize="9" scale="5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</vt:lpstr>
      <vt:lpstr>'I. Фін план'!Заголовки_для_печати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Valentina</cp:lastModifiedBy>
  <cp:lastPrinted>2023-06-12T07:33:06Z</cp:lastPrinted>
  <dcterms:created xsi:type="dcterms:W3CDTF">2003-03-13T16:00:22Z</dcterms:created>
  <dcterms:modified xsi:type="dcterms:W3CDTF">2023-06-20T11:20:14Z</dcterms:modified>
</cp:coreProperties>
</file>